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askova_lenka" reservationPassword="0"/>
  <workbookPr/>
  <bookViews>
    <workbookView xWindow="240" yWindow="120" windowWidth="14940" windowHeight="9225" activeTab="0"/>
  </bookViews>
  <sheets>
    <sheet name="Rekapitulace" sheetId="1" r:id="rId1"/>
    <sheet name="část 1_002" sheetId="2" r:id="rId2"/>
    <sheet name="část 1_102" sheetId="3" r:id="rId3"/>
    <sheet name="část 1_103" sheetId="4" r:id="rId4"/>
    <sheet name="část 1_431" sheetId="5" r:id="rId5"/>
    <sheet name="část 1_801" sheetId="6" r:id="rId6"/>
    <sheet name="část 2_0" sheetId="7" r:id="rId7"/>
    <sheet name="část 2_1_SO 101.2" sheetId="8" r:id="rId8"/>
    <sheet name="část 2_2_SO 102.2" sheetId="9" r:id="rId9"/>
    <sheet name="část 2_2_SO 102.3" sheetId="10" r:id="rId10"/>
    <sheet name="část 2_2_SO 401_SO401.1" sheetId="11" r:id="rId11"/>
    <sheet name="část 2_3_SO 103.2" sheetId="12" r:id="rId12"/>
    <sheet name="část 2_3_SO 103.4" sheetId="13" r:id="rId13"/>
    <sheet name="část 2_3_SO 401_SO401.2" sheetId="14" r:id="rId14"/>
    <sheet name="část 2_3_SO 402" sheetId="15" r:id="rId15"/>
  </sheets>
  <definedNames/>
  <calcPr/>
  <webPublishing/>
</workbook>
</file>

<file path=xl/sharedStrings.xml><?xml version="1.0" encoding="utf-8"?>
<sst xmlns="http://schemas.openxmlformats.org/spreadsheetml/2006/main" count="7787" uniqueCount="1062">
  <si>
    <t>Firma: Krajská správa a údržba silnic Karlovarského kraje, příspěvková organizace</t>
  </si>
  <si>
    <t>Rekapitulace ceny</t>
  </si>
  <si>
    <t>Stavba: TÚ_2020_002 - II/217 Modernizace silnice - průtah Aš (část město Aš)</t>
  </si>
  <si>
    <t>Varianta: 1 - II/217 Modernizace silnice - průtah Aš (město Aš)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</si>
  <si>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</si>
  <si>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</si>
  <si>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</si>
  <si>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</si>
  <si>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</si>
  <si>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</si>
  <si>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</si>
  <si>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</si>
  <si>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</si>
  <si>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</si>
  <si>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</si>
  <si>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TÚ_2020_002</t>
  </si>
  <si>
    <t>II/217 Modernizace silnice - průtah Aš (část město Aš)</t>
  </si>
  <si>
    <t>O</t>
  </si>
  <si>
    <t>Objekt:</t>
  </si>
  <si>
    <t>část 1</t>
  </si>
  <si>
    <t>II/217 Modernizace silnice Aš, Chebská + Hlavní ul.</t>
  </si>
  <si>
    <t>O1</t>
  </si>
  <si>
    <t>Rozpočet:</t>
  </si>
  <si>
    <t>0,00</t>
  </si>
  <si>
    <t>15,00</t>
  </si>
  <si>
    <t>21,00</t>
  </si>
  <si>
    <t>3</t>
  </si>
  <si>
    <t>2</t>
  </si>
  <si>
    <t>002</t>
  </si>
  <si>
    <t>Všeobecné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</si>
  <si>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</si>
  <si>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</si>
  <si>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</si>
  <si>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</si>
  <si>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</si>
  <si>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</si>
  <si>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</si>
  <si>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</si>
  <si>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</si>
  <si>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</si>
  <si>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</si>
  <si>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</si>
  <si>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</si>
  <si>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</si>
  <si>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</si>
  <si>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</si>
  <si>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</si>
  <si>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</si>
  <si>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</si>
  <si>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</si>
  <si>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</si>
  <si>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</si>
  <si>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</si>
  <si>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</si>
  <si>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</si>
  <si>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</si>
  <si>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2022_OTSKP</t>
  </si>
  <si>
    <t>PP</t>
  </si>
  <si>
    <t>- ochrana stávajích sítí technické infrastruktury na staveništi, včetně provizrní ochrany, vyvěšení nebo dočasných podpěrných bodů</t>
  </si>
  <si>
    <t>VV</t>
  </si>
  <si>
    <t>1=1,000 [A]</t>
  </si>
  <si>
    <t>TS</t>
  </si>
  <si>
    <t>zahrnuje veškeré náklady spojené s objednatelem požadovanými zařízeními</t>
  </si>
  <si>
    <t>02910</t>
  </si>
  <si>
    <t>OSTATNÍ POŽADAVKY - ZEMĚMĚŘIČSKÁ MĚŘENÍ</t>
  </si>
  <si>
    <t>KČ</t>
  </si>
  <si>
    <t>- zaměření skutečného provedení stavby</t>
  </si>
  <si>
    <t>zaměření skutečného provedení stavby 
1=1,000 [A]</t>
  </si>
  <si>
    <t>zahrnuje veškeré náklady spojené s objednatelem požadovanými pracemi,   
- pro stanovení orientační investorské ceny určete jednotkovou cenu jako 1% odhadované ceny stavby</t>
  </si>
  <si>
    <t>02911</t>
  </si>
  <si>
    <t>OSTATNÍ POŽADAVKY - GEODETICKÉ ZAMĚŘENÍ</t>
  </si>
  <si>
    <t>- vytyčení stavby  
- směrové a výškové vytyčení stavby dle vytyčovacích souřadnic, včetně vytýčení inženýrských sítí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</si>
  <si>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</si>
  <si>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</si>
  <si>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</si>
  <si>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</si>
  <si>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</si>
  <si>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</si>
  <si>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dokumentace skutečného provedení v počtu 3 paré + 1 x elektronicky otevřené i uzavřené formáty</t>
  </si>
  <si>
    <t>02945</t>
  </si>
  <si>
    <t>OSTAT POŽADAVKY - GEOMETRICKÝ PLÁN</t>
  </si>
  <si>
    <t>- část pro KSÚS KK - nutno koordinovat se zpracováním GP navazující části pro město Aš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</si>
  <si>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</si>
  <si>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102</t>
  </si>
  <si>
    <t>Chodníky</t>
  </si>
  <si>
    <t>014101</t>
  </si>
  <si>
    <t>POPLATKY ZA SKLÁDKU</t>
  </si>
  <si>
    <t>M3</t>
  </si>
  <si>
    <t>zemina</t>
  </si>
  <si>
    <t>viz položka 13183  15,0=15,000 [A] 
viz položka 11130     15,0=15,000 [B] 
Celkem: A+B=30,000 [C]</t>
  </si>
  <si>
    <t>zahrnuje veškeré poplatky provozovateli skládky související s uložením odpadu na skládce.</t>
  </si>
  <si>
    <t>014102</t>
  </si>
  <si>
    <t>T</t>
  </si>
  <si>
    <t>suť</t>
  </si>
  <si>
    <t>dle položky 11332A      39m3*2,1t/m3=81,900 [A] 
dle položky 11348        (5+148)m2*0,2950t/m2=45,135 [H] 
dle položky 11353         37m*0,290t/m=10,730 [B]  
dle položky 11351          63m*0,29t/m=18,270 [I] 
dle položky 11313         58m2*0,04m*1,9t/m3=4,408 [K] 
dle položky 914133           2ks*0,030t/kus=0,060 [F] 
Celkem: A+H+B+I+K+F=160,503 [L]</t>
  </si>
  <si>
    <t>Zemní práce</t>
  </si>
  <si>
    <t>11130</t>
  </si>
  <si>
    <t>SEJMUTÍ DRNU</t>
  </si>
  <si>
    <t>M2</t>
  </si>
  <si>
    <t>odstranění drnu v místě nových chodníků s odvozem a poplatkem tl. 0,15 m  
včetně odvozu na skládku a uložení, poplatek viz položka 014101</t>
  </si>
  <si>
    <t>15,0/0,15=100,000 [B]</t>
  </si>
  <si>
    <t>včetně vodorovné dopravy  a uložení na skládku</t>
  </si>
  <si>
    <t>11201</t>
  </si>
  <si>
    <t>KÁCENÍ STROMŮ D KMENE DO 0,5M S ODSTRANĚNÍM PAŘEZŮ</t>
  </si>
  <si>
    <t>KUS</t>
  </si>
  <si>
    <t>kácení dřevin průměr do 0,20 m  
položka zahrnuje:  
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</t>
  </si>
  <si>
    <t>2=2,000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</si>
  <si>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</si>
  <si>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11313</t>
  </si>
  <si>
    <t>ODSTRANĚNÍ KRYTU ZPEVNĚNÝCH PLOCH S ASFALTOVÝM POJIVEM</t>
  </si>
  <si>
    <t>odstranění asfaltu na chodníku tl. 0,04   
chodník v ul. Okružní  
včetně odvozu na skládku  
poplatek za skládku, viz položka 014102</t>
  </si>
  <si>
    <t>58,0*0,04=2,320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</si>
  <si>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</si>
  <si>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11317</t>
  </si>
  <si>
    <t>ODSTRAN KRYTU ZPEVNĚNÝCH PLOCH Z DLAŽEB KOSTEK</t>
  </si>
  <si>
    <t>odstranění dlážděného krytu 100/100  
kostky budou odvezeny na mezideponii a budou odkoupeny městem/zhotovitelem  
včetně odvozu mezideponie</t>
  </si>
  <si>
    <t>217*0,1=21,700 [A]</t>
  </si>
  <si>
    <t>7</t>
  </si>
  <si>
    <t>11332</t>
  </si>
  <si>
    <t>ODSTRANĚNÍ PODKLADŮ ZPEVNĚNÝCH PLOCH Z KAMENIVA NESTMELENÉHO</t>
  </si>
  <si>
    <t>A) odstranění přebytečných podkladních vrstev a odvoz na skládku   
B) odstranění konstrukčních vrstev pod novými chodníky s odvozem, průměrně 0,15m  
C) sanace - odstranění podkladních vrstev (sanace podkladních vrstev)s odvozem na skládku (se souhlasem TDI)   
včetně odvozu na skládku  
poplatek za skládku viz položka  014102</t>
  </si>
  <si>
    <t>A) 4,0=4,000 [A] 
B) 32,0=32,000 [B] 
C) 3,0=3,000 [D] 
Celkem: A+B+D=39,000 [E]</t>
  </si>
  <si>
    <t>8</t>
  </si>
  <si>
    <t>11348</t>
  </si>
  <si>
    <t>ODSTRANĚNÍ KRYTU ZPEVNĚNÝCH PLOCH Z DLAŽDIC VČETNĚ PODKLADU</t>
  </si>
  <si>
    <t>A) odstranění staré betonové dlažby  
B) odstranění poškozené dlažby v rámci přeskládání  
včetně odvozu na skládku   
poplatek za uložení na skládce, viz položka 014102</t>
  </si>
  <si>
    <t>A) 5*0,06=0,300 [A] 
B) 148*0,06=8,880 [C] 
Celkem: A+C=9,180 [D]</t>
  </si>
  <si>
    <t>11351</t>
  </si>
  <si>
    <t>ODSTRANĚNÍ ZÁHONOVÝCH OBRUBNÍKŮ</t>
  </si>
  <si>
    <t>M</t>
  </si>
  <si>
    <t>odstranění obrub betonových zahradních s odvozem na skládku,   
včetně odvozu na skládku  
poplatek za skládku viz položka  014102</t>
  </si>
  <si>
    <t>63,0=63,000 [A]</t>
  </si>
  <si>
    <t>11353</t>
  </si>
  <si>
    <t>ODSTRANĚNÍ CHODNÍKOVÝCH KAMENNÝCH OBRUBNÍKŮ</t>
  </si>
  <si>
    <t>A) včetně odvozu na mezideponii - a zpět pro použití + očištění, viz položka 93832  
B) odstranění poškozených obrub s odvozem na skládku, cca 10% bude poškozených  
poplatek za skládku, viz položka 014102</t>
  </si>
  <si>
    <t>A) 23=23,000 [A] 
B) 37,0=37,000 [B] 
Celkem: A+B=60,000 [C]</t>
  </si>
  <si>
    <t>11372</t>
  </si>
  <si>
    <t>FRÉZOVÁNÍ ZPEVNĚNÝCH PLOCH ASFALTOVÝCH</t>
  </si>
  <si>
    <t>Frézování vozovek  průměr tl. 0,15 m  
Frézovaný materiál - odkup zhotovitelem - odkup zhotovitelem 31,050m3  
1,5m3 použit na R materiál, viz položka 56961, včetně odvozu na mezideponii a zpět   
ODKUP ZHOTOVITELEM (Položka zahrnuje veškerou manipulaci s vybouranou sutí a s vybouranými hmotami ).</t>
  </si>
  <si>
    <t>(217*0,15)-1,5=31,050 [A]</t>
  </si>
  <si>
    <t>12</t>
  </si>
  <si>
    <t>13183</t>
  </si>
  <si>
    <t>HLOUBENÍ JAM ZAPAŽ I NEPAŽ TŘ II</t>
  </si>
  <si>
    <t>odstranění nevhodné zeminy pod novými chodníky včetně odvozu, průměr 0,15 m  
poplatek za skládku, viz položka  014101</t>
  </si>
  <si>
    <t>15,0=15,000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</si>
  <si>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</si>
  <si>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</t>
  </si>
  <si>
    <t>18120</t>
  </si>
  <si>
    <t>ÚPRAVA PLÁNĚ SE ZHUTNĚNÍM V HORNINĚ TŘ. II</t>
  </si>
  <si>
    <t>A) plocha sjezdů - reprofilace a přehutnění podkladních vrstev  
B) přehutnění a reprofilace podkladních vrstev (sanace podkladních vrstev - viz položka 567201 -  (se souhlasem TDI)</t>
  </si>
  <si>
    <t>A) 84,0=84,000 [D] 
B) 33,0=33,000 [E] 
Celkem: D+E=117,000 [F]</t>
  </si>
  <si>
    <t>položka zahrnuje úpravu pláně včetně vyrovnání výškových rozdílů. Míru zhutnění určuje projekt.</t>
  </si>
  <si>
    <t>Vodorovné konstrukce</t>
  </si>
  <si>
    <t>14</t>
  </si>
  <si>
    <t>45131A</t>
  </si>
  <si>
    <t>PODKLADNÍ A VÝPLŇOVÉ VRSTVY Z PROSTÉHO BETONU C20/25</t>
  </si>
  <si>
    <t>viz položka 58212R - pouze první dvě řady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</si>
  <si>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</si>
  <si>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15</t>
  </si>
  <si>
    <t>45152</t>
  </si>
  <si>
    <t>PODKLADNÍ A VÝPLŇOVÉ VRSTVY Z KAMENIVA DRCENÉHO</t>
  </si>
  <si>
    <t>A) sjezdy na soukr. pozemky  
podkladní vrstva ŠDb 0/32 Gf, podkladní vrstva min 0,12m  
B) nové chodníky a sjezdy  
podkladní vrstva ŠDa 0/32 Ge, min. 0,15m  
C) asf. chodník  
Podkladní vrstva  ŠDB 0/32 Ge tl. Min 0,15   
D) přeskládání stávajících chodníků, doplnění lože tl. 0,05m</t>
  </si>
  <si>
    <t>A) 15,0=15,000 [A] 
B) 93,0=93,000 [D] 
C) 4,0=4,000 [F] 
D)  987*0,05=49,350 [H] 
Celkem: A+D+F+H=161,350 [I]</t>
  </si>
  <si>
    <t>položka zahrnuje dodávku předepsaného kameniva, mimostaveništní a vnitrostaveništní dopravu a jeho uložení  
není-li v zadávací dokumentaci uvedeno jinak, jedná se o nakupovaný materiál</t>
  </si>
  <si>
    <t>16</t>
  </si>
  <si>
    <t>45157</t>
  </si>
  <si>
    <t>PODKLADNÍ A VÝPLŇOVÉ VRSTVY Z KAMENIVA TĚŽENÉHO</t>
  </si>
  <si>
    <t>A) sjezdy na soukr. pozemky  
lože fr 2/5, ložní vrstva 40 mm  
B)nové chodníky a sjezdy  
lože fr 2/5 tl 0,04</t>
  </si>
  <si>
    <t>A) 90,0*0,04=3,600 [A] 
B) 463*0,04=18,520 [B] 
Celkem: A+B=22,120 [C]</t>
  </si>
  <si>
    <t>17</t>
  </si>
  <si>
    <t>465923</t>
  </si>
  <si>
    <t>PŘEDLÁŽDĚNÍ DLAŽBY Z BETON DLAŽDIC</t>
  </si>
  <si>
    <t>nové chodníky a sjezdy  
přeskládání stávajících chodníků - výšková úprava s doplněním lože průměrně 0,05 m  
lože viz položka 45152</t>
  </si>
  <si>
    <t>987=987,000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</si>
  <si>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nutné zemní práce (svahování, úpravu pláně a pod.)  
- nezahrnuje podklad pod dlažbu, vykazuje se samostatně položkami SD 45</t>
  </si>
  <si>
    <t>Komunikace</t>
  </si>
  <si>
    <t>18</t>
  </si>
  <si>
    <t>56330</t>
  </si>
  <si>
    <t>VOZOVKOVÉ VRSTVY ZE ŠTĚRKODRTI</t>
  </si>
  <si>
    <t>nové chodníky a sjezdy   
dosyp z vhodného materiálu-doplnění chybějících objemů chodníků</t>
  </si>
  <si>
    <t>19,0=19,000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</si>
  <si>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</si>
  <si>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19</t>
  </si>
  <si>
    <t>567201</t>
  </si>
  <si>
    <t>VRSTVY PRO OBNOVU A OPRAVY Z MATERIÁLŮ STAB CEMENTEM</t>
  </si>
  <si>
    <t>pokládka SC C 3/4 tl. 0,10 m (sanace podkladních vrstev) (se souhlasem TDI)</t>
  </si>
  <si>
    <t>A) 33,0*0,10=3,300 [A] 
Celkem: A=3,300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</si>
  <si>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</si>
  <si>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20</t>
  </si>
  <si>
    <t>56961</t>
  </si>
  <si>
    <t>ZPEVNĚNÍ KRAJNIC Z RECYKLOVANÉHO MATERIÁLU TL DO 50MM</t>
  </si>
  <si>
    <t>podkladní vrstva chodníku  
Rmat tl. 0,05 m Použít z výzisku</t>
  </si>
  <si>
    <t>2,0/0,05=40,000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</si>
  <si>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</si>
  <si>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21</t>
  </si>
  <si>
    <t>572221</t>
  </si>
  <si>
    <t>SPOJOVACÍ POSTŘIK Z ASFALTU DO 1,0KG/M2</t>
  </si>
  <si>
    <t>asfaltový chodník - spojovací postřik PS-C 0,60 kg/m2</t>
  </si>
  <si>
    <t>22,0=22,000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</si>
  <si>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</si>
  <si>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</si>
  <si>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574A31</t>
  </si>
  <si>
    <t>ASFALTOVÝ BETON PRO OBRUSNÉ VRSTVY ACO 8 TL. 40MM</t>
  </si>
  <si>
    <t>asfaltový chodník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</si>
  <si>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</si>
  <si>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23</t>
  </si>
  <si>
    <t>58211</t>
  </si>
  <si>
    <t>DLÁŽDĚNÉ KRYTY Z VELKÝCH KOSTEK DO LOŽE Z KAMENIVA</t>
  </si>
  <si>
    <t>použít z výzisku  
kamenivo -  fr. 2/5, tl.40 mm   
sjezdy na soukr. Pozemky - kamenná dlažba 100/100 (použít z výzisku) první dvě řada kostek budou uloženy do betonu, nové sjezdy v zálivech  
 materiál dovezen z mezideponie  
položka zahrnuje podkladní vrstvu z kameniva  
pouze první dvě řady - podkladní vrstva z betonu C 20/25, tl. 0,10m viz položka 45131A</t>
  </si>
  <si>
    <t>84=84,000 [A]</t>
  </si>
  <si>
    <t>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</si>
  <si>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24</t>
  </si>
  <si>
    <t>58251</t>
  </si>
  <si>
    <t>DLÁŽDĚNÉ KRYTY Z BETONOVÝCH DLAŽDIC DO LOŽE Z KAMENIVA</t>
  </si>
  <si>
    <t>nové chodníky a sjezdy  
a)  
A) betonová dlažba tl 0,06 (barevná)  
B) Dlažba betonová barevná tl. 0,08 m ve sjezdech  
C) Dokup nové betonové dlažby tl. 0,06 m za poškozené v rámci přeskládání  
b)  
nové chodníky a sjezdy  
A) Reliéfní dlažba barevná tl. 0,06m  
B) Reliéfní dlažba barevná tl. 0,08m ve sjezdech</t>
  </si>
  <si>
    <t>a) 
A) 309,0=309,000 [B] 
B) 27,0=27,000 [A] 
C) 148=148,000 [D] 
b) 
A) 77,0=77,000 [E] 
B) 21,0=21,000 [G] 
Celkem: B+A+D+E+G=582,000 [H]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</si>
  <si>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</si>
  <si>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</si>
  <si>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25</t>
  </si>
  <si>
    <t>89921</t>
  </si>
  <si>
    <t>VÝŠKOVÁ ÚPRAVA POKLOPŮ</t>
  </si>
  <si>
    <t>rektifikace znaků IS, včetně výměny prstenců a poklopů</t>
  </si>
  <si>
    <t>8,0=8,000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</si>
  <si>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</si>
  <si>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</si>
  <si>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26</t>
  </si>
  <si>
    <t>914131</t>
  </si>
  <si>
    <t>DOPRAVNÍ ZNAČKY ZÁKLADNÍ VELIKOSTI OCELOVÉ FÓLIE TŘ 2 - DODÁVKA A MONTÁŽ</t>
  </si>
  <si>
    <t>nové sdz základní RA2,   
IP10a</t>
  </si>
  <si>
    <t>položka zahrnuje:  
- dodávku a montáž značek v požadovaném provedení</t>
  </si>
  <si>
    <t>27</t>
  </si>
  <si>
    <t>914133</t>
  </si>
  <si>
    <t>DOPRAVNÍ ZNAČKY ZÁKLADNÍ VELIKOSTI OCELOVÉ FÓLIE TŘ 2 - DEMONTÁŽ</t>
  </si>
  <si>
    <t>rušené SDZ vč. Odvozu na skládku a poplatku, viz položka 014102  
Položka zahrnuje odstranění, demontáž a odklizení materiálu s odvozem na předepsané místo  
P4+IS21a</t>
  </si>
  <si>
    <t>Položka zahrnuje odstranění, demontáž a odklizení materiálu s odvozem na předepsané místo</t>
  </si>
  <si>
    <t>28</t>
  </si>
  <si>
    <t>914911</t>
  </si>
  <si>
    <t>SLOUPKY A STOJKY DOPRAVNÍCH ZNAČEK Z OCEL TRUBEK SE ZABETONOVÁNÍM - DODÁVKA A MONTÁŽ</t>
  </si>
  <si>
    <t>Sloupky a základy z betonu</t>
  </si>
  <si>
    <t>položka zahrnuje:  
- sloupky a upevňovací zařízení včetně jejich osazení (betonová patka, zemní práce)</t>
  </si>
  <si>
    <t>29</t>
  </si>
  <si>
    <t>917212</t>
  </si>
  <si>
    <t>ZÁHONOVÉ OBRUBY Z BETONOVÝCH OBRUBNÍKŮ ŠÍŘ 80MM</t>
  </si>
  <si>
    <t>asfaltový chodnk  
nová betonová obruba zahradní 80/250/1000 do lože C20/25n XF3 tl. 0,1  
položka zahrnuje:  
dodání a pokládku betonových obrubníků o rozměrech předepsaných zadávací dokumentací  
betonové lože i boční betonovou opěrku.</t>
  </si>
  <si>
    <t>192=192,000 [A]</t>
  </si>
  <si>
    <t>Položka zahrnuje:  
dodání a pokládku betonových obrubníků o rozměrech předepsaných zadávací dokumentací  
betonové lože i boční betonovou opěrku.</t>
  </si>
  <si>
    <t>30</t>
  </si>
  <si>
    <t>917223</t>
  </si>
  <si>
    <t>SILNIČNÍ A CHODNÍKOVÉ OBRUBY Z BETONOVÝCH OBRUBNÍKŮ ŠÍŘ 100MM</t>
  </si>
  <si>
    <t>afaltový chodník  
nová betonová obruba silniřní 100/250/1000 do lože C20/25n XF3 tl. 0,1  
položka zahrnuje:  
dodání a pokládku betonových obrubníků o rozměrech předepsaných zadávací dokumentací  
betonové lože i boční betonovou opěrku.</t>
  </si>
  <si>
    <t>34=34,000 [A]</t>
  </si>
  <si>
    <t>31</t>
  </si>
  <si>
    <t>917426</t>
  </si>
  <si>
    <t>CHODNÍKOVÉ OBRUBY Z KAMENNÝCH OBRUBNÍKŮ ŠÍŘ 250MM</t>
  </si>
  <si>
    <t>kamenná obruba + dosyp 
osazení kamenných obrub podél chodníků, použití stávající</t>
  </si>
  <si>
    <t>68,0=68,000 [A]</t>
  </si>
  <si>
    <t>Položka zahrnuje:  
dodání a pokládku kamenných obrubníků o rozměrech předepsaných zadávací dokumentací  
betonové lože i boční betonovou opěrku.</t>
  </si>
  <si>
    <t>32</t>
  </si>
  <si>
    <t>91782</t>
  </si>
  <si>
    <t>VÝŠKOVÁ ÚPRAVA OBRUBNÍKŮ KAMENNÝCH</t>
  </si>
  <si>
    <t>rektifikace kamenných obrub</t>
  </si>
  <si>
    <t>327=327,000 [A]</t>
  </si>
  <si>
    <t>Položka výšková úprava obrub zahrnuje jejich vytrhání, očištění, manipulaci, nové betonové lože a osazení. Případné nutné doplnění novými obrubami se uvede v položkách 9172 až 9177.</t>
  </si>
  <si>
    <t>33</t>
  </si>
  <si>
    <t>93832</t>
  </si>
  <si>
    <t>OČIŠTĚNÍ DLAŽEB OD VEGETACE</t>
  </si>
  <si>
    <t>očištění dlažeb od konstrukčních vrstev  
A) dlažeb  
B) obrub</t>
  </si>
  <si>
    <t>A) 217,0=217,000 [A] 
B) 349=349,000 [B] 
Celkem: A+B=566,000 [C]</t>
  </si>
  <si>
    <t>položka zahrnuje očištění předepsaným způsobem včetně odklizení vzniklého odpadu</t>
  </si>
  <si>
    <t>103</t>
  </si>
  <si>
    <t>Parkovací zálivy a napojení MK</t>
  </si>
  <si>
    <t>dle položky 11332      76m3*2,1t/m3=159,600 [A] 
dle položky 11353         181m*0,290t/m=52,490 [B]  
dle položky 914133           2ks*0,030t/kus=0,060 [F] 
Celkem: A+B+F=212,150 [G]</t>
  </si>
  <si>
    <t>odstranění dlážděného krytu 100/100  
kostky budou odvezeny na mezideponii a budou odkoupeny městem/zhotovitelem</t>
  </si>
  <si>
    <t>1523=1 523,000 [A]</t>
  </si>
  <si>
    <t>A) odstranění přebytečných podkladních vrstev a včetně odvozu na skládku   
B) sanace - odstranění podkladních vrstev (sanace podkladních vrstev) včetně odvozu na skládku (se souhlasem TDI)   
poplatek za skládku viz položka  014102</t>
  </si>
  <si>
    <t>A) 48,0=48,000 [F] 
B) 28=28,000 [G] 
Celkem: F+G=76,000 [H]</t>
  </si>
  <si>
    <t>obruby  
odstranění obrub kamených včetně odvozu na skládku  
poplatek za skládku, viz položka 014102</t>
  </si>
  <si>
    <t>181,0=181,000 [A]</t>
  </si>
  <si>
    <t>A) Frézování vozovek  průměr tl. 0,15 m   
B) Frézování vozovek tl. 0,04 m (napojení)   
Frézovaný materiál - odkup zhotovitelem</t>
  </si>
  <si>
    <t>A) 1242*0,15=186,300 [A] 
B)  154*0,04=6,160 [B] 
Celkem: A+B=192,460 [C]</t>
  </si>
  <si>
    <t>113766</t>
  </si>
  <si>
    <t>FRÉZOVÁNÍ DRÁŽKY PRŮŘEZU DO 800MM2 V ASFALTOVÉ VOZOVCE</t>
  </si>
  <si>
    <t>příčné + podélná</t>
  </si>
  <si>
    <t>68=68,000 [A]</t>
  </si>
  <si>
    <t>Položka zahrnuje veškerou manipulaci s vybouranou sutí a s vybouranými hmotami vč. uložení na skládku.</t>
  </si>
  <si>
    <t>A) plocha rozjezdů a parkovacích pásů + Okružní - reprofilace a přehutnění podkladních vrstev  
B) přehutnění a reprofilace podkladních vrstev (sanace podkladních vrstev - viz položka 567201) -  (se souhlasem TDI)</t>
  </si>
  <si>
    <t>A) 1108=1 108,000 [G] 
B) 168=168,000 [H] 
Celkem: G+H=1 276,000 [I]</t>
  </si>
  <si>
    <t>pouze první dvě řady kostek - viz položka 58212R</t>
  </si>
  <si>
    <t>15=15,000 [A]</t>
  </si>
  <si>
    <t>Odkup zhotovitelem (položka zahrnuje veškerou manipulaci s vybouranou sutí a s vybouranými hmotami).</t>
  </si>
  <si>
    <t>A)  103=103,000 [B] 
B) 6=6,000 [A] 
Celkem: B+A=109,000 [C]</t>
  </si>
  <si>
    <t>A) parkování - lože fr2/5 tl. 0,04  
B) nové strůvky - pod betonovou dlažbu ložní vrstva tl. 0,04m</t>
  </si>
  <si>
    <t>A) 537*0,04=21,480 [A] 
B) 16*0,04=0,640 [B] 
Celkem: A+B=22,120 [C]</t>
  </si>
  <si>
    <t>465513</t>
  </si>
  <si>
    <t>PŘEDLÁŽDĚNÍ DLAŽBY Z LOMOVÉHO KAMENE</t>
  </si>
  <si>
    <t>okružní a první ulice</t>
  </si>
  <si>
    <t>121*0,1=12,100 [A]</t>
  </si>
  <si>
    <t>přeskládání stávajícího zálivu s betonovou dlažbou</t>
  </si>
  <si>
    <t>26=26,000 [A]</t>
  </si>
  <si>
    <t>56360</t>
  </si>
  <si>
    <t>VOZOVKOVÉ VRSTVY Z RECYKLOVANÉHO MATERIÁLU</t>
  </si>
  <si>
    <t>nové chodníky a sjezdy  
dosyp z vhodného materiálu - doplnění chybějících objemů chodníků,   
použití - 20% z podkladních vrstev - viz položka 11332B - doprava zpět na stavbu</t>
  </si>
  <si>
    <t>A) nové kce a hl. trasa - doplnění vhodného materiálu (se souhlasem TDI)  
B) parkování - dosyp vhodného materálu</t>
  </si>
  <si>
    <t>A) 77=77,000 [D] 
B) 19=19,000 [E] 
Celkem: D+E=96,000 [F]</t>
  </si>
  <si>
    <t>A) pokládka SC C 3/4 tl. 0,15 m (sanace podkladních vrstev) (se souhlasem TDI)  
B) nové kce - SC C 3/4 0/32 tl. 0,15 m</t>
  </si>
  <si>
    <t>A) 168*0,15=25,200 [C] 
B) 571*0,15=85,650 [E] 
Celkem: C+E=110,850 [F]</t>
  </si>
  <si>
    <t>572121</t>
  </si>
  <si>
    <t>INFILTRAČNÍ POSTŘIK ASFALTOVÝ DO 1,0KG/M2</t>
  </si>
  <si>
    <t>infiltrační poostřik Pi-C 0,80 kg/m2  
nové kce, hlavní trasa</t>
  </si>
  <si>
    <t>571=571,000 [A]</t>
  </si>
  <si>
    <t>572212</t>
  </si>
  <si>
    <t>SPOJOVACÍ POSTŘIK Z MODIFIK ASFALTU DO 0,5KG/M2</t>
  </si>
  <si>
    <t>spojovací postřik modif. PS-CP 0,40 kg/m2  
hlavní trasa</t>
  </si>
  <si>
    <t>725=725,000 [A]</t>
  </si>
  <si>
    <t>574C66</t>
  </si>
  <si>
    <t>ASFALTOVÝ BETON PRO LOŽNÍ VRSTVY ACL 16+, 16S TL. 70MM</t>
  </si>
  <si>
    <t>574I52</t>
  </si>
  <si>
    <t>ASFALTOVÝ KOBEREC MASTIXOVÝ SMA 8+, 8S TL. 40MM</t>
  </si>
  <si>
    <t>nové konstrukce  
SMA 8 NH Pmb 45/80-65 (pojivo určí ITT) tl. 0,04m</t>
  </si>
  <si>
    <t>použít z výzisku  
v ceně neni zahrnut materiál  
kamenivo fr. 2/5, tl. 40 mm  
parkování - kamenná dlažba 100/100 (použít z výzisku) první dvě řada kostek budou uloženy do betonu  
 materiál dovezen z mezideponie  
položka zahrnuje podkladní vrstvu z kameniva  
pouze první dvě řady - podkladní vrstva z betonu C 20/25, tl. 0,10m viz položka 45131A</t>
  </si>
  <si>
    <t>537=537,000 [A]</t>
  </si>
  <si>
    <t>nové ostrůvky  
a)betonová dlažba tl 0,06 (barevná)  
b)nové ostrůvky  
betonová dlažba tl 0,06 (barevná) reliéfní na slepecké úpravy</t>
  </si>
  <si>
    <t>a)12,0=12,000 [A] 
b)4,0=4,000 [B] 
Celkem: A+B=16,000 [C]</t>
  </si>
  <si>
    <t>12,0=12,000 [A]</t>
  </si>
  <si>
    <t>nové sdz základní RA2,   
5x IP11c, IP12, 2x IP+, P4, B28</t>
  </si>
  <si>
    <t>10,0=10,000 [A]</t>
  </si>
  <si>
    <t>rušené SDZ vč. Odvozu na skládku a poplatku, viz položka 014102  
Položka zahrnuje odstranění, demontáž a odklizení materiálu s odvozem na předepsané místo  
P4, B28,</t>
  </si>
  <si>
    <t>11=11,000 [A]</t>
  </si>
  <si>
    <t>915111</t>
  </si>
  <si>
    <t>VODOROVNÉ DOPRAVNÍ ZNAČENÍ BARVOU HLADKÉ - DODÁVKA A POKLÁDKA</t>
  </si>
  <si>
    <t>V7       17,0=17,000 [A] 
invalida    2,0=2,000 [B] 
Celkem: A+B=19,000 [C]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</si>
  <si>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</si>
  <si>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</si>
  <si>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</si>
  <si>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V7       17,0=17,000 [A] 
invalida    2,0=2,000 [B] 
Celkem: A+B=19,000 [C]</t>
  </si>
  <si>
    <t>betonové obruby nové 100/250/1000 do C20/25n Xf3 tl. Min 0,10 m  
položka zahrnuje:  
dodání a pokládku betonových obrubníků o rozměrech předepsaných zadávací dokumentací  
betonové lože i boční betonovou opěrku.</t>
  </si>
  <si>
    <t>234=234,000 [A]</t>
  </si>
  <si>
    <t>91771</t>
  </si>
  <si>
    <t>OBRUBA Z DLAŽEBNÍCH KOSTEK VELKÝCH</t>
  </si>
  <si>
    <t>dokup chybějících obrub</t>
  </si>
  <si>
    <t>225=225,000 [A]</t>
  </si>
  <si>
    <t>Položka zahrnuje:  
dodání a pokládku jedné řady dlažebních kostek o rozměrech předepsaných zadávací dokumentací  
betonové lože i boční betonovou opěrku.</t>
  </si>
  <si>
    <t>931316</t>
  </si>
  <si>
    <t>TĚSNĚNÍ DILATAČ SPAR ASF ZÁLIVKOU PRŮŘ DO 800MM2</t>
  </si>
  <si>
    <t>zalití spar asf. zálivkou  
příčné + podélná (9,5+7,5+9,5+7,5+26+11+7)</t>
  </si>
  <si>
    <t>položka zahrnuje dodávku a osazení předepsaného materiálu, očištění ploch spáry před úpravou, očištění okolí spáry po úpravě  
nezahrnuje těsnící profil</t>
  </si>
  <si>
    <t>A) 1523=1 523,000 [D] 
B) 415=415,000 [E] 
Celkem: D+E=1 938,000 [F]</t>
  </si>
  <si>
    <t>431</t>
  </si>
  <si>
    <t>Veřejné osvětlení</t>
  </si>
  <si>
    <t>vytyčení trati kab. vedení v zastavěném prostoru</t>
  </si>
  <si>
    <t>2,7=2,700 [A]</t>
  </si>
  <si>
    <t>13283</t>
  </si>
  <si>
    <t>HLOUBENÍ RÝH ŠÍŘ DO 2M PAŽ I NEPAŽ TŘ. II</t>
  </si>
  <si>
    <t>0,35*0,4*43=6,020 [A]  
0,5*1*9=4,500 [B]  
Celkem: A+B=10,520 [C]</t>
  </si>
  <si>
    <t>14173</t>
  </si>
  <si>
    <t>PROTLAČOVÁNÍ POTRUBÍ Z PLAST HMOT DN DO 200MM</t>
  </si>
  <si>
    <t>21=21,000 [A]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</si>
  <si>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</si>
  <si>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</si>
  <si>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</si>
  <si>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0,9=0,900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</si>
  <si>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</si>
  <si>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</si>
  <si>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</si>
  <si>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0,35*0,4*42=5,880 [A]  
0,5*1*9=4,500 [B]  
Celkem: A+B=10,380 [C]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</si>
  <si>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</si>
  <si>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18130</t>
  </si>
  <si>
    <t>ÚPRAVA PLÁNĚ BEZ ZHUTNĚNÍ</t>
  </si>
  <si>
    <t>61=61,000 [A]</t>
  </si>
  <si>
    <t>položka zahrnuje úpravu pláně včetně vyrovnání výškových rozdílů</t>
  </si>
  <si>
    <t>Základy</t>
  </si>
  <si>
    <t>272313</t>
  </si>
  <si>
    <t>ZÁKLADY Z PROSTÉHO BETONU DO C16/20</t>
  </si>
  <si>
    <t>1,55=1,550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</si>
  <si>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</si>
  <si>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kopaný písek</t>
  </si>
  <si>
    <t>4,7=4,700 [A]  
0,1=0,100 [B]  
0,15=0,150 [C]  
Celkem: A+B+C=4,950 [D]</t>
  </si>
  <si>
    <t>Přidružená stavební výroba</t>
  </si>
  <si>
    <t>741C02</t>
  </si>
  <si>
    <t>UZEMŇOVACÍ SVORKA</t>
  </si>
  <si>
    <t>8+11=19,000 [A]  
4+4=8,000 [B]  
Celkem: A+B=27,000 [C]</t>
  </si>
  <si>
    <t>1. Položka obsahuje:  
 – veškeré příslušenství  
2. Položka neobsahuje:  
 X  
3. Způsob měření:  
Udává se počet kusů kompletní konstrukce nebo práce.</t>
  </si>
  <si>
    <t>742712</t>
  </si>
  <si>
    <t>KABELOVÁ SPOJKA VN JEDNOŽÍLOVÁ PRO KABELY DO 6 KV OD 95 DO 150 MM2</t>
  </si>
  <si>
    <t>4=4,000 [A]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</si>
  <si>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</si>
  <si>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742G11</t>
  </si>
  <si>
    <t>KABEL NN DVOU- A TŘÍŽÍLOVÝ CU S PLASTOVOU IZOLACÍ DO 2,5 MM2</t>
  </si>
  <si>
    <t>CYKY 3J1,5</t>
  </si>
  <si>
    <t>60=60,000 [A]  
10=10,000 [B]  
Celkem: A+B=70,000 [C]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</si>
  <si>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</si>
  <si>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</si>
  <si>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</si>
  <si>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CYKY 4J10</t>
  </si>
  <si>
    <t>130=130,000 [A]  
13=13,000 [B]  
Celkem: A+B=143,000 [C]</t>
  </si>
  <si>
    <t>742K12</t>
  </si>
  <si>
    <t>UKONČENÍ JEDNOŽÍLOVÉHO KABELU V ROZVADĚČI NEBO NA PŘÍSTROJI OD 4 DO 16 MM2</t>
  </si>
  <si>
    <t>24=24,000 [A]  
3=3,000 [B]  
Celkem: A+B=27,000 [C]</t>
  </si>
  <si>
    <t>742K13</t>
  </si>
  <si>
    <t>UKONČENÍ JEDNOŽÍLOVÉHO KABELU V ROZVADĚČI NEBO NA PŘÍSTROJI OD 25 DO 50 MM2</t>
  </si>
  <si>
    <t>3=3,000 [A]</t>
  </si>
  <si>
    <t>742K14</t>
  </si>
  <si>
    <t>UKONČENÍ JEDNOŽÍLOVÉHO KABELU V ROZVADĚČI NEBO NA PŘÍSTROJI OD 70 DO 120 MM2</t>
  </si>
  <si>
    <t>8=8,000 [A]</t>
  </si>
  <si>
    <t>742Z23</t>
  </si>
  <si>
    <t>DEMONTÁŽ KABELOVÉHO VEDENÍ NN</t>
  </si>
  <si>
    <t>AYKY 4Bx25 mm2 1kV (VU)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</si>
  <si>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</si>
  <si>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743311</t>
  </si>
  <si>
    <t>VÝLOŽNÍK PRO MONTÁŽ SVÍTIDLA NA STOŽÁR JEDNORAMENNÝ DÉLKA VYLOŽENÍ DO 1 M</t>
  </si>
  <si>
    <t>PDA-1000/76   3=3,000 [A]  
SK1-1000/60   3=3,000 [B]  
Celkem: A+B=6,000 [C]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</si>
  <si>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</si>
  <si>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743312</t>
  </si>
  <si>
    <t>VÝLOŽNÍK PRO MONTÁŽ SVÍTIDLA NA STOŽÁR JEDNORAMENNÝ DÉLKA VYLOŽENÍ PŘES 1 DO 2 M</t>
  </si>
  <si>
    <t>PDA-1500/76   5=5,000 [A]</t>
  </si>
  <si>
    <t>743313</t>
  </si>
  <si>
    <t>VÝLOŽNÍK PRO MONTÁŽ SVÍTIDLA NA STOŽÁR JEDNORAMENNÝ DÉLKA VYLOŽENÍ PŘES 2 M</t>
  </si>
  <si>
    <t>atyp s větší délkou, PDC1-2500/114</t>
  </si>
  <si>
    <t>743553</t>
  </si>
  <si>
    <t>SVÍTIDLO VENKOVNÍ VŠEOBECNÉ LED, MIN. IP 44, PŘES 25 DO 45 W</t>
  </si>
  <si>
    <t>LED 32 45 W 415072, AMPERA MIDI 5145</t>
  </si>
  <si>
    <t>pravostranné 4=4,000 [A]  
levostranné 4=4,000 [B]  
Celkem: A+B=8,000 [C]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</si>
  <si>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</si>
  <si>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743554</t>
  </si>
  <si>
    <t>SVÍTIDLO VENKOVNÍ VŠEOBECNÉ LED, MIN. IP 44, PŘES 45 W</t>
  </si>
  <si>
    <t>LED 50 W ZVO050SQ50W II 50W</t>
  </si>
  <si>
    <t>743Z11</t>
  </si>
  <si>
    <t>DEMONTÁŽ OSVĚTLOVACÍHO STOŽÁRU ULIČNÍHO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</si>
  <si>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</si>
  <si>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743Z31</t>
  </si>
  <si>
    <t>DEMONTÁŽ ELEKTROVÝZBROJE OSVĚTLOVACÍHO STOŽÁRU VÝŠKY DO 15 M</t>
  </si>
  <si>
    <t>744I01</t>
  </si>
  <si>
    <t>POJISTKOVÁ VLOŽKA DO 160 A</t>
  </si>
  <si>
    <t>8=8,000 [A]  
1=1,000 [B]  
Celkem: A+B=9,000 [C]</t>
  </si>
  <si>
    <t>1. Položka obsahuje:  
 – technický popis viz. projektová dokumentace  
2. Položka neobsahuje:  
 X  
3. Způsob měření:  
Udává se počet kusů kompletní konstrukce nebo práce.</t>
  </si>
  <si>
    <t>746166</t>
  </si>
  <si>
    <t>SVORKA 110 KV - UPEVŇOVACÍ SOUČÁSTI PRO VNIŘNÍ A VENKOVNÍ ROZVODY (DRŽÁKY PASOVÝCH VEDENÍ A KABELŮ), 110 KV</t>
  </si>
  <si>
    <t>přechody      8=8,000 [A]  
demontáže    4+4=8,000 [B]  
Celkem: A+B=16,000 [C]</t>
  </si>
  <si>
    <t>1. Položka obsahuje:  
 – veškerý podružný, pomocný a upevňovací materiál  
 – technický popis viz. projektová dokumentace  
 – předepsané zkoušky, revize a atesty  
2. Položka neobsahuje:  
 X  
3. Způsob měření:  
Udává se počet kusů kompletní konstrukce nebo práce.</t>
  </si>
  <si>
    <t>75H141</t>
  </si>
  <si>
    <t>STOŽÁR (SLOUP) OCELOVÝ DO 10 M</t>
  </si>
  <si>
    <t>typ PC 6-159-133-114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</si>
  <si>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</si>
  <si>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75H142</t>
  </si>
  <si>
    <t>STOŽÁR (SLOUP) OCELOVÝ PŘES 10 M</t>
  </si>
  <si>
    <t>PA6-114/89/76   8=8,000 [A]  
K8 133/89/60       1=1,000 [B]  
Celkem: A+B=9,000 [C]</t>
  </si>
  <si>
    <t>75H14X</t>
  </si>
  <si>
    <t>STOŽÁR (SLOUP) OCELOVÝ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</si>
  <si>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</si>
  <si>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75H14Y</t>
  </si>
  <si>
    <t>STOŽÁR (SLOUP) OCELOVÝ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</si>
  <si>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</si>
  <si>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75IG41</t>
  </si>
  <si>
    <t>VODIČ SVODOVÝ Z FEZN DRÁTU Ř 10 MM</t>
  </si>
  <si>
    <t>100=100,000 [A]  
8=8,000 [B]  
Celkem: A+B=108,000 [C]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</si>
  <si>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</si>
  <si>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75IH71</t>
  </si>
  <si>
    <t>UKONČENÍ KABELU SMRŠŤOVACÍ KONCOVKA DO 40 MM</t>
  </si>
  <si>
    <t>14=14,000 [A]  
2=2,000 [B]  
Celkem: A+B=16,000 [C]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</si>
  <si>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</si>
  <si>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87727</t>
  </si>
  <si>
    <t>CHRÁNIČKY PŮLENÉ Z TRUB PLAST DN DO 100MM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</si>
  <si>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</si>
  <si>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34</t>
  </si>
  <si>
    <t>96715</t>
  </si>
  <si>
    <t>VYBOURÁNÍ ČÁSTÍ KONSTRUKCÍ BETON</t>
  </si>
  <si>
    <t>0,6=0,600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</si>
  <si>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</si>
  <si>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801</t>
  </si>
  <si>
    <t>Vegetační úpravy</t>
  </si>
  <si>
    <t>zemina  
viz položka 11130</t>
  </si>
  <si>
    <t>258,7m2*0,1m=25,870 [A]</t>
  </si>
  <si>
    <t>sejmutí drnu tl. 0,1m  
plocha vyrovnávek  
včetně vodorovné dopravy  a uložení na skládku  
poplatek za skládku, viz položka 014101</t>
  </si>
  <si>
    <t>258,7=258,700 [A]</t>
  </si>
  <si>
    <t>12583</t>
  </si>
  <si>
    <t>VYKOPÁVKY ZE ZEMNÍKŮ A SKLÁDEK TŘ. II</t>
  </si>
  <si>
    <t>dosyp min. podm. vhodné zeminy  
včetně dovozu   
vykopávky pro dosyp - viz položka 17180</t>
  </si>
  <si>
    <t>145,6=145,600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</si>
  <si>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</si>
  <si>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12593</t>
  </si>
  <si>
    <t>VYKOPÁVKY ZE ZEMNÍKŮ A SKLÁDEK TŘ III</t>
  </si>
  <si>
    <t>ORNICE 
dovoz včetně nákupu ornice 
pro položku 18232</t>
  </si>
  <si>
    <t>61,6/0,15=410,667 [A]</t>
  </si>
  <si>
    <t>17180</t>
  </si>
  <si>
    <t>ULOŽENÍ SYPANINY DO NÁSYPŮ Z NAKUPOVANÝCH MATERIÁLŮ</t>
  </si>
  <si>
    <t>dosyp min. podm. vhodné zeminy  
plocha ozelenění bez vyrovnávek tl. 0,3  
dovoz vhodné zeminy včetně dopravy, viz položka 12583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</si>
  <si>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</si>
  <si>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</si>
  <si>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</si>
  <si>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plocha zeleně + vyrovnávek  
dovoz ornice včeně nákup - viz položka 12593R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</si>
  <si>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</si>
  <si>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</si>
  <si>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</si>
  <si>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404,3=404,300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</si>
  <si>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</si>
  <si>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</si>
  <si>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</si>
  <si>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3 x pokosení a shrabání včetně odvozu</t>
  </si>
  <si>
    <t>404,3*3=1 212,900 [A]</t>
  </si>
  <si>
    <t>Zahrnuje pokosení se shrabáním, naložení shrabků na dopravní prostředek, s odvozem a se složením, to vše bez ohledu na sklon terénu  
zahrnuje nutné zalití a hnojení</t>
  </si>
  <si>
    <t>183511</t>
  </si>
  <si>
    <t>CHEMICKÉ ODPLEVELENÍ CELOPLOŠNÉ</t>
  </si>
  <si>
    <t>položka zahrnuje celoplošný postřik a chemickou likvidace nežádoucích rostlin nebo jejích částí a zabránění jejich dalšímu růstu na urovnaném volném terénu</t>
  </si>
  <si>
    <t>část 2</t>
  </si>
  <si>
    <t>II/217 Modernizace silnice Mokřiny - Aš</t>
  </si>
  <si>
    <t>Vedlejší a ostatní náklady</t>
  </si>
  <si>
    <t>vytyčení stavby   
- směrové a výškové vytyčení stavby dle vytyčovacích souřadnic, včetně vytýčení inženýrských sítí</t>
  </si>
  <si>
    <t>realizační dokumentace stavby</t>
  </si>
  <si>
    <t>dokumentace skutečného provedení stavby   
- DSPS v počtu 3 paré + 1x CD (otevřené i uzavřené formáty)</t>
  </si>
  <si>
    <t>podklady pro majetkové vypořádání stavby  
- vypracování geometrického plánu včetně projednání a schválení na příslušném KÚ</t>
  </si>
  <si>
    <t>položka zahrnuje: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</si>
  <si>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úsek 1: II/217 Nebesa - Mokřiny</t>
  </si>
  <si>
    <t>O2</t>
  </si>
  <si>
    <t>SO 101.2</t>
  </si>
  <si>
    <t>Nástupní plochy</t>
  </si>
  <si>
    <t>zemina z výkopu</t>
  </si>
  <si>
    <t>odkopávky z pol. 12373 
27,4*2,0=54,800 [A] t</t>
  </si>
  <si>
    <t>kamenivo</t>
  </si>
  <si>
    <t>kamenivo chodnik z pol. 11332 
12,3*1,9=23,370 [A] t</t>
  </si>
  <si>
    <t>vrstvy s asfaltovým pojivem</t>
  </si>
  <si>
    <t>z pol. 11313 
3,28*2,4=7,872 [A] t 
z pol. 11333 
4,92*2,4=11,808 [B] t 
Celkem: A+B=19,680 [C] t</t>
  </si>
  <si>
    <t>beton</t>
  </si>
  <si>
    <t>obrubníky z pol. 11351 
(70*0,06*0,25*1)*2,3=2,415 [A] t 
obrubníky z pol. 11352 
(70*0,15*0,25*1)*2,3=6,038 [B] t 
Celkem: A+B=8,453 [C] t</t>
  </si>
  <si>
    <t>asfaltový chodník  
poplatek za skládku v pol. 014102.3</t>
  </si>
  <si>
    <t>výměra odečtena z ACAD 
obrusná vrstva ACO: 
(41,0+41,0)*0,04=3,280 [A] m3</t>
  </si>
  <si>
    <t>poplatek za skládku v pol. 014102.2</t>
  </si>
  <si>
    <t>odstranění kameniva asfalt. chodníku: 
(41,0+41,0)*0,15=12,300 [A] m3</t>
  </si>
  <si>
    <t>11333</t>
  </si>
  <si>
    <t>ODSTRANĚNÍ PODKLADU ZPEVNĚNÝCH PLOCH S ASFALT POJIVEM</t>
  </si>
  <si>
    <t>výměra odečtena z ACAD 
R-mat. 
(41+41)*0,06=4,920 [A]  m3</t>
  </si>
  <si>
    <t>zahradní obruby  
poplatek za skládku v pol. 014102.4</t>
  </si>
  <si>
    <t>11352</t>
  </si>
  <si>
    <t>ODSTRANĚNÍ CHODNÍKOVÝCH A SILNIČNÍCH OBRUBNÍKŮ BETONOVÝCH</t>
  </si>
  <si>
    <t>obruby silniční  
poplatek za skládku v pol. 014102.4</t>
  </si>
  <si>
    <t>22+48=70,000 [A] m</t>
  </si>
  <si>
    <t>12373</t>
  </si>
  <si>
    <t>ODKOP PRO SPOD STAVBU SILNIC A ŽELEZNIC TŘ. I</t>
  </si>
  <si>
    <t>poplatek za skládku v pol. 014102</t>
  </si>
  <si>
    <t>výkop pro novou část chodníku 
(20,0+4,0+4,0)*0,1=2,800 [A] m3 
výkop pro výměnu AZ tl. 300 mm 
82,0*0,3=24,600 [B] m3 
Celkem: A+B=27,400 [C]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</si>
  <si>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</si>
  <si>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materiál do aktivní zóny tl. 300 mm</t>
  </si>
  <si>
    <t>82,0*0,3=24,600 [A] m3</t>
  </si>
  <si>
    <t>56343</t>
  </si>
  <si>
    <t>VOZOVKOVÉ VRSTVY ZE ŠTĚRKOPÍSKU TL. DO 150MM</t>
  </si>
  <si>
    <t>chodník</t>
  </si>
  <si>
    <t>56362</t>
  </si>
  <si>
    <t>VOZOVKOVÉ VRSTVY Z RECYKLOVANÉHO MATERIÁLU TL DO 100MM</t>
  </si>
  <si>
    <t>R-mat.pro chodník</t>
  </si>
  <si>
    <t>108,0-13,0=95,000 [A] m3</t>
  </si>
  <si>
    <t>582614</t>
  </si>
  <si>
    <t>KRYTY Z BETON DLAŽDIC SE ZÁMKEM BAREV TL 60MM DO LOŽE Z KAM</t>
  </si>
  <si>
    <t>chodník dlažba červená</t>
  </si>
  <si>
    <t>58261A</t>
  </si>
  <si>
    <t>KRYTY Z BETON DLAŽDIC SE ZÁMKEM BAREV RELIÉF TL 60MM DO LOŽE Z KAM</t>
  </si>
  <si>
    <t>chodník dlažba pro nevidomé červená</t>
  </si>
  <si>
    <t>702222</t>
  </si>
  <si>
    <t>KABELOVÁ CHRÁNIČKA ZEMNÍ UV STABILNÍ DN PŘES 100 DO 200 MM</t>
  </si>
  <si>
    <t>rezervní chránička PE 110 mm</t>
  </si>
  <si>
    <t>1. Položka obsahuje:  
 – přípravu podkladu pro osazení  
2. Položka neobsahuje:  
 X  
3. Způsob měření:  
Měří se metr délkový.</t>
  </si>
  <si>
    <t>702232</t>
  </si>
  <si>
    <t>KABELOVÁ CHRÁNIČKA ZEMNÍ DĚLENÁ DN PŘES 100 DO 200 MM</t>
  </si>
  <si>
    <t>dodatečná chránička DN 110 podzemního kabelového vedení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</si>
  <si>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</si>
  <si>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914112</t>
  </si>
  <si>
    <t>DOPRAVNÍ ZNAČKY ZÁKLAD VELIKOSTI OCEL NEREFLEXNÍ - MONTÁŽ S PŘEMÍST</t>
  </si>
  <si>
    <t>přemístění označníku na novou zastávku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</si>
  <si>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</si>
  <si>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</si>
  <si>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</si>
  <si>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demontáž pro přemístění</t>
  </si>
  <si>
    <t>obruby 60/250/1000</t>
  </si>
  <si>
    <t>28,0+43,0=71,000 [A] m</t>
  </si>
  <si>
    <t>917224</t>
  </si>
  <si>
    <t>SILNIČNÍ A CHODNÍKOVÉ OBRUBY Z BETONOVÝCH OBRUBNÍKŮ ŠÍŘ 150MM</t>
  </si>
  <si>
    <t>obruby 150/250/1000</t>
  </si>
  <si>
    <t>13,0+41,0=54,000 [A] m</t>
  </si>
  <si>
    <t>91725</t>
  </si>
  <si>
    <t>NÁSTUPIŠTNÍ OBRUBNÍKY BETONOVÉ</t>
  </si>
  <si>
    <t>obrubník bezbariérový 400/290/1000  
přechodový obrubník 400/290-H25/1000</t>
  </si>
  <si>
    <t>bezbariérový obrubník 
18,0+15,0=33,000 [A] m 
přechodový obrubník 
1+1=2,000 [B] m 
Celkem: A+B=35,000 [C] m</t>
  </si>
  <si>
    <t>999001R</t>
  </si>
  <si>
    <t>Přístřešek s bočnicemi a lavičkou, pozink lakovaný</t>
  </si>
  <si>
    <t>podrobnosti viz TZ</t>
  </si>
  <si>
    <t>úsek 2: II/217 Mokřiny</t>
  </si>
  <si>
    <t>SO 102.2</t>
  </si>
  <si>
    <t>Komunikace pro pěší</t>
  </si>
  <si>
    <t>odkopávky z pol. 12373 
14,6*2,0=29,200 [A] t</t>
  </si>
  <si>
    <t>z pol. 11313 
4,3*2,4=10,320 [A] t</t>
  </si>
  <si>
    <t>dlažba z pol. 11318 
3,42*2,0=6,840 [A] t</t>
  </si>
  <si>
    <t>asfaltová vrstva tl. 100 mm  
poplatek za skládku v pol. 014102.3</t>
  </si>
  <si>
    <t>(32,0+11,0)*0,1=4,300 [A] m3</t>
  </si>
  <si>
    <t>11318</t>
  </si>
  <si>
    <t>ODSTRANĚNÍ KRYTU ZPEVNĚNÝCH PLOCH Z DLAŽDIC</t>
  </si>
  <si>
    <t>dlažba chodníku tl. 60 mm vč. lože tl.30 mm  
poplatek za skládku v pol. 014102.4</t>
  </si>
  <si>
    <t>(10,0+15,0+13,0)*0,09=3,420 [A] m3</t>
  </si>
  <si>
    <t>výkop pro chodník tl. 100 mm 
47,0*0,1=4,700 [A]] m3 
výkop pro výměnu AZ tl. 300 mm 
33,0*0,3=9,900 [B]] m3 
Celkem: A+B=14,600 [C] m3</t>
  </si>
  <si>
    <t>33,0*0,3=9,900 [A] m3</t>
  </si>
  <si>
    <t>56333</t>
  </si>
  <si>
    <t>VOZOVKOVÉ VRSTVY ZE ŠTĚRKODRTI TL. DO 150MM</t>
  </si>
  <si>
    <t>pod dlažbu</t>
  </si>
  <si>
    <t>582611</t>
  </si>
  <si>
    <t>KRYTY Z BETON DLAŽDIC SE ZÁMKEM ŠEDÝCH TL 60MM DO LOŽE Z KAM</t>
  </si>
  <si>
    <t>33,0-10,0=23,000 [A] m2</t>
  </si>
  <si>
    <t>587201</t>
  </si>
  <si>
    <t>PŘEDLÁŽDĚNÍ KRYTU Z VELKÝCH KOSTEK</t>
  </si>
  <si>
    <t>přeskládání stávající kamenné dlažby - kostky a jejich očištění</t>
  </si>
  <si>
    <t>17=17,000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</si>
  <si>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</si>
  <si>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přemístění označníku</t>
  </si>
  <si>
    <t>demontáž označníku pro přemístění</t>
  </si>
  <si>
    <t>bezbariérový obrubník 
15,0=15,000 [A] m 
přechodový obrubník 
1+1=2,000 [B] m 
Celkem: A+B=17,000 [C] m</t>
  </si>
  <si>
    <t>SO 102.3</t>
  </si>
  <si>
    <t>Parkovací zálivy</t>
  </si>
  <si>
    <t>odkopávky z pol. 12373 
116,5*2,0=233,000 [A] t</t>
  </si>
  <si>
    <t>štět z komunikace z pol. 11332 
37,28*1,9=70,832 [A] t</t>
  </si>
  <si>
    <t>z pol. 11333 
53,59*2,4=848,616 [A] t</t>
  </si>
  <si>
    <t>štět (původní historická cesta) tl. 160 mm 
233,0*0,16=37,280 [A] m3</t>
  </si>
  <si>
    <t>poplatek za skládku v pol. 014102.3</t>
  </si>
  <si>
    <t>výměry odečteny z ACAD 
komunikace - tl. 30 mm: 
233,0*0,03=6,990 [A] m3 
penetrační makadam tl. 200 mm 
233,0*0,2=46,600 [B] m3 
Celkem: A+B=53,590 [C] m3</t>
  </si>
  <si>
    <t>113748</t>
  </si>
  <si>
    <t>FRÉZOVÁNÍ ZPEVNĚNÝCH PLOCH ASFALTOVÝCH TL. DO 150MM</t>
  </si>
  <si>
    <t>vyfrézovaný materiál bude odkoupen zhotovitelem stavby na základě uzavřené kupní smlouvy   
výměra odečtena z ACAD</t>
  </si>
  <si>
    <t>odstranění zeminy a kameniva pro výměnu AZ tl. 500 mm  
poplatek za skládku v pol. 014102</t>
  </si>
  <si>
    <t>233,0*0,5=116,500 [A] 3</t>
  </si>
  <si>
    <t>materiál vhodný do AZ tl. 500 mm</t>
  </si>
  <si>
    <t>233,0*0,5=116,500 [A] m3</t>
  </si>
  <si>
    <t>urovnání pláně 
233,0=233,000 [A] m2 
urovnání parapláně 
233,0=233,000 [B] m2 
Celkem: A+B=466,000 [C] m2</t>
  </si>
  <si>
    <t>ŠD tl. 150 mm</t>
  </si>
  <si>
    <t>56334</t>
  </si>
  <si>
    <t>VOZOVKOVÉ VRSTVY ZE ŠTĚRKODRTI TL. DO 200MM</t>
  </si>
  <si>
    <t>ŠD tl. 200 mm</t>
  </si>
  <si>
    <t>C 50 BP 5      0,6 kg/m2</t>
  </si>
  <si>
    <t>572211</t>
  </si>
  <si>
    <t>SPOJOVACÍ POSTŘIK Z ASFALTU DO 0,5KG/M2</t>
  </si>
  <si>
    <t>C60 BP5 0,4 kg/m2</t>
  </si>
  <si>
    <t>233,0*2=466,000 [A] m2</t>
  </si>
  <si>
    <t>574A34</t>
  </si>
  <si>
    <t>ASFALTOVÝ BETON PRO OBRUSNÉ VRSTVY ACO 11+, 11S TL. 40MM</t>
  </si>
  <si>
    <t>skladba  viz TZ</t>
  </si>
  <si>
    <t>574C56</t>
  </si>
  <si>
    <t>ASFALTOVÝ BETON PRO LOŽNÍ VRSTVY ACL 16+, 16S TL. 60MM</t>
  </si>
  <si>
    <t>ACL 16+</t>
  </si>
  <si>
    <t>574E88</t>
  </si>
  <si>
    <t>ASFALTOVÝ BETON PRO PODKLADNÍ VRSTVY ACP 22+, 22S TL. 90MM</t>
  </si>
  <si>
    <t>SO 401</t>
  </si>
  <si>
    <t>O3</t>
  </si>
  <si>
    <t>SO401.1</t>
  </si>
  <si>
    <t>SO 401 Veřejné osvětlení přechodu pro pěší v km 1,35</t>
  </si>
  <si>
    <t>1)</t>
  </si>
  <si>
    <t>Zemní, pomocné práce</t>
  </si>
  <si>
    <t>1001</t>
  </si>
  <si>
    <t>Vytýčení dosavadních podzemních sítí v trase</t>
  </si>
  <si>
    <t>KM</t>
  </si>
  <si>
    <t>PN</t>
  </si>
  <si>
    <t>1002</t>
  </si>
  <si>
    <t>Vytýčení trasy v zastavěném terénu</t>
  </si>
  <si>
    <t>1003</t>
  </si>
  <si>
    <t>Vytýčení pozice osvětlovacího bodu</t>
  </si>
  <si>
    <t>KS</t>
  </si>
  <si>
    <t>1004</t>
  </si>
  <si>
    <t>Řezání spáry v asfaltu silnice</t>
  </si>
  <si>
    <t>1005</t>
  </si>
  <si>
    <t>Bourání asf. povrchu silnice pro výkop v š.50cm</t>
  </si>
  <si>
    <t>rozšířené + 2x 40cm.   8m x 1,3m=10,4m2    tl.5cm</t>
  </si>
  <si>
    <t>1006</t>
  </si>
  <si>
    <t>Bourání podkladních vrstev silnice š.50cm do tl.0,35m</t>
  </si>
  <si>
    <t>1007</t>
  </si>
  <si>
    <t>Výkop pod podkladní vrstvou na dvě poloviny</t>
  </si>
  <si>
    <t>š.50,hl do 80cm, krytí kabelu 1m, dno -1,1m,  
hutnění, folie v hl 0,6m,</t>
  </si>
  <si>
    <t>1008</t>
  </si>
  <si>
    <t>Zásyp překopu zeminou š.50, do hl 80cm</t>
  </si>
  <si>
    <t>1009</t>
  </si>
  <si>
    <t>Podkladní vrstvy silnice, š.50cm,</t>
  </si>
  <si>
    <t>1010</t>
  </si>
  <si>
    <t>Asfaltový kryt š.50 + 2x 40cm</t>
  </si>
  <si>
    <t>1011</t>
  </si>
  <si>
    <t>Přemístění výkopku 8 x 0,5 x 1,1m</t>
  </si>
  <si>
    <t>1012</t>
  </si>
  <si>
    <t>Trubka HDPE 110,</t>
  </si>
  <si>
    <t>1013</t>
  </si>
  <si>
    <t>Obetonování trubky 20x50cm</t>
  </si>
  <si>
    <t>1014</t>
  </si>
  <si>
    <t>Ošetření spáry teplou zálivkou a posypem</t>
  </si>
  <si>
    <t>1015</t>
  </si>
  <si>
    <t>Sejmutí ornice 15-20cm, tř.2, 35m x 0,2m</t>
  </si>
  <si>
    <t>1016</t>
  </si>
  <si>
    <t>Přemístění ornice</t>
  </si>
  <si>
    <t>1017</t>
  </si>
  <si>
    <t>Zpětné uložení ornice do 15-20cm, tř.2,</t>
  </si>
  <si>
    <t>35</t>
  </si>
  <si>
    <t>1018</t>
  </si>
  <si>
    <t>Úprava terénu zeminou 35m x 0,4m</t>
  </si>
  <si>
    <t>36</t>
  </si>
  <si>
    <t>37</t>
  </si>
  <si>
    <t>1019</t>
  </si>
  <si>
    <t>Zatravnění povrchu</t>
  </si>
  <si>
    <t>38</t>
  </si>
  <si>
    <t>39</t>
  </si>
  <si>
    <t>1020</t>
  </si>
  <si>
    <t>Výkop rýhy 35xhl.60cm,v terénu,zem.tř.3,dno -80cm</t>
  </si>
  <si>
    <t>40</t>
  </si>
  <si>
    <t>41</t>
  </si>
  <si>
    <t>1021</t>
  </si>
  <si>
    <t>Zához rýhy 35xhl.60cm,v chodníku,zem tř.5</t>
  </si>
  <si>
    <t>42</t>
  </si>
  <si>
    <t>43</t>
  </si>
  <si>
    <t>1022</t>
  </si>
  <si>
    <t>Urovnání, úprava dna, vyházení kamenů do š.0,35m</t>
  </si>
  <si>
    <t>44</t>
  </si>
  <si>
    <t>45</t>
  </si>
  <si>
    <t>1023</t>
  </si>
  <si>
    <t>Hutnění zeminy při zásypu 35 x 0,35 x 0,4m</t>
  </si>
  <si>
    <t>46</t>
  </si>
  <si>
    <t>47</t>
  </si>
  <si>
    <t>1024</t>
  </si>
  <si>
    <t>Krytí trasy folií výstražnou š.33cm, hl.0,3m</t>
  </si>
  <si>
    <t>48</t>
  </si>
  <si>
    <t>49</t>
  </si>
  <si>
    <t>1025</t>
  </si>
  <si>
    <t>Přemístění výkopku 35 x 0,35 x 0,6m</t>
  </si>
  <si>
    <t>50</t>
  </si>
  <si>
    <t>51</t>
  </si>
  <si>
    <t>1026</t>
  </si>
  <si>
    <t>Odvoz přebytku na skládku 35m x 0,35x0,2m</t>
  </si>
  <si>
    <t>52</t>
  </si>
  <si>
    <t>53</t>
  </si>
  <si>
    <t>1027</t>
  </si>
  <si>
    <t>Demontáž obrubníku</t>
  </si>
  <si>
    <t>54</t>
  </si>
  <si>
    <t>55</t>
  </si>
  <si>
    <t>1028</t>
  </si>
  <si>
    <t>Očištění a montáž obrubníku silnice, chodníku</t>
  </si>
  <si>
    <t>56</t>
  </si>
  <si>
    <t>57</t>
  </si>
  <si>
    <t>1029</t>
  </si>
  <si>
    <t>Kabel. lože z písku 0-4mm, tl.2x10cm š.35cm,</t>
  </si>
  <si>
    <t>35m, písek betonářský 1m3=1500kg,  
  s dopravou na stavbu</t>
  </si>
  <si>
    <t>58</t>
  </si>
  <si>
    <t>35m, písek betonářský 1m3=1500kg,  
 s dopravou na stavbu</t>
  </si>
  <si>
    <t>59</t>
  </si>
  <si>
    <t>1030</t>
  </si>
  <si>
    <t>Přesun 1000kg, 1m3=1500kg</t>
  </si>
  <si>
    <t>60</t>
  </si>
  <si>
    <t>61</t>
  </si>
  <si>
    <t>1031</t>
  </si>
  <si>
    <t>Folie výstražná červená š.22cm</t>
  </si>
  <si>
    <t>62</t>
  </si>
  <si>
    <t>63</t>
  </si>
  <si>
    <t>1032</t>
  </si>
  <si>
    <t>Dopravní značení podle úřadu</t>
  </si>
  <si>
    <t>SOUBOR</t>
  </si>
  <si>
    <t>64</t>
  </si>
  <si>
    <t>65</t>
  </si>
  <si>
    <t>1033</t>
  </si>
  <si>
    <t>Výkop jámy pro základ stožáru do 0,7x0,7x1,1m/2ks</t>
  </si>
  <si>
    <t>66</t>
  </si>
  <si>
    <t>67</t>
  </si>
  <si>
    <t>1034</t>
  </si>
  <si>
    <t>Bet.základ dělený s otvorem pro stožár, 2 kabely+zemnič</t>
  </si>
  <si>
    <t>pouzdrový základ,  do 0,7x0,7x1,1m/2ks</t>
  </si>
  <si>
    <t>68</t>
  </si>
  <si>
    <t>69</t>
  </si>
  <si>
    <t>1035</t>
  </si>
  <si>
    <t>Odvoz přebytečné zeminy, odpadu ze stavby do 20km</t>
  </si>
  <si>
    <t>70</t>
  </si>
  <si>
    <t>71</t>
  </si>
  <si>
    <t>1036</t>
  </si>
  <si>
    <t>Žlaby plastové KZ1, víko, v kříženích se sítěmi</t>
  </si>
  <si>
    <t>72</t>
  </si>
  <si>
    <t>2)</t>
  </si>
  <si>
    <t>Stožáry, výložníky, svítidla</t>
  </si>
  <si>
    <t>73</t>
  </si>
  <si>
    <t>1037</t>
  </si>
  <si>
    <t>Demontáž a sestavení stávajících patic stožárů</t>
  </si>
  <si>
    <t>pro zavedení nového kabelu, sekání otvoru</t>
  </si>
  <si>
    <t>74</t>
  </si>
  <si>
    <t>75</t>
  </si>
  <si>
    <t>1038</t>
  </si>
  <si>
    <t>Doplnění svorkovnice do 4x RS16 s nosníkem</t>
  </si>
  <si>
    <t>76</t>
  </si>
  <si>
    <t>77</t>
  </si>
  <si>
    <t>1039</t>
  </si>
  <si>
    <t>Osvětlovací stožár pozinkovaný, bezpaticový, třístupňový</t>
  </si>
  <si>
    <t>d1-159,d2-133,d3-114mm, typ např. PC6 k přechodům,  
s otvory pro kabely a elektrovýzbroj, zemnící svorka  
dvířka kovová, výška nad zemí 6,0m, v zemi 1,0m</t>
  </si>
  <si>
    <t>78</t>
  </si>
  <si>
    <t>79</t>
  </si>
  <si>
    <t>1040</t>
  </si>
  <si>
    <t>Ochranná manžeta na dřík stožáru d159</t>
  </si>
  <si>
    <t>80</t>
  </si>
  <si>
    <t>81</t>
  </si>
  <si>
    <t>1041</t>
  </si>
  <si>
    <t>Elektrovýzbroj stožáru pro 2 kabely, 1 svítidlo</t>
  </si>
  <si>
    <t>5xRS16, 1xIJV/6A, propojení CYKY 3Cx1,5</t>
  </si>
  <si>
    <t>82</t>
  </si>
  <si>
    <t>83</t>
  </si>
  <si>
    <t>1042</t>
  </si>
  <si>
    <t>Vyrovnání stožárů</t>
  </si>
  <si>
    <t>84</t>
  </si>
  <si>
    <t>85</t>
  </si>
  <si>
    <t>1043</t>
  </si>
  <si>
    <t>Výložník pozinkovaný, kolmý rovný,</t>
  </si>
  <si>
    <t>s přechodem d114/d60, L=1,5m-UD1-1500/114/60</t>
  </si>
  <si>
    <t>86</t>
  </si>
  <si>
    <t>87</t>
  </si>
  <si>
    <t>1044</t>
  </si>
  <si>
    <t>s přechodem d114/d60, L=3,0m-UD1-3000/114/60</t>
  </si>
  <si>
    <t>88</t>
  </si>
  <si>
    <t>89</t>
  </si>
  <si>
    <t>1045</t>
  </si>
  <si>
    <t>Svítidlo s pravostrannou osvětlovací charakteristikou,</t>
  </si>
  <si>
    <t>výpočet, pro osvětlení přechodů např. Thome Lighting  
PRELED 2G 9100lm,73W,IP66 4K CROSS(1xLED)</t>
  </si>
  <si>
    <t>90</t>
  </si>
  <si>
    <t>91</t>
  </si>
  <si>
    <t>1046</t>
  </si>
  <si>
    <t>Číslovací štítek z nerezu, gravírované číslo, lepení</t>
  </si>
  <si>
    <t>92</t>
  </si>
  <si>
    <t>93</t>
  </si>
  <si>
    <t>1047</t>
  </si>
  <si>
    <t>Kompletace stožáru, výstražný štítek, číslování</t>
  </si>
  <si>
    <t>94</t>
  </si>
  <si>
    <t>3)</t>
  </si>
  <si>
    <t>Kabelové propojení, uzemnění:</t>
  </si>
  <si>
    <t>95</t>
  </si>
  <si>
    <t>1048</t>
  </si>
  <si>
    <t>Silový kabel</t>
  </si>
  <si>
    <t>CYKY 4B x 16</t>
  </si>
  <si>
    <t>96</t>
  </si>
  <si>
    <t>97</t>
  </si>
  <si>
    <t>1049</t>
  </si>
  <si>
    <t>Ukončení kabelů do 4 x 10, koncovka SKELDO</t>
  </si>
  <si>
    <t>98</t>
  </si>
  <si>
    <t>99</t>
  </si>
  <si>
    <t>1050</t>
  </si>
  <si>
    <t>Trubka KOPODUR 50/40, na kabely v celé trase</t>
  </si>
  <si>
    <t>100</t>
  </si>
  <si>
    <t>101</t>
  </si>
  <si>
    <t>1051</t>
  </si>
  <si>
    <t>Vodič uzemňovací FeZn d10 do rostlé země, 10cm od</t>
  </si>
  <si>
    <t>1052</t>
  </si>
  <si>
    <t>Svorka na uzemňovací vodič-dvojtě</t>
  </si>
  <si>
    <t>104</t>
  </si>
  <si>
    <t>105</t>
  </si>
  <si>
    <t>1053</t>
  </si>
  <si>
    <t>Izolování spojů na uzemnění v zemi</t>
  </si>
  <si>
    <t>106</t>
  </si>
  <si>
    <t>107</t>
  </si>
  <si>
    <t>1054</t>
  </si>
  <si>
    <t>Ukončení vodiče FeZn</t>
  </si>
  <si>
    <t>108</t>
  </si>
  <si>
    <t>109</t>
  </si>
  <si>
    <t>1055</t>
  </si>
  <si>
    <t>Zprovoznění a převzetí rozvodu VO provozovatelem</t>
  </si>
  <si>
    <t>HOD</t>
  </si>
  <si>
    <t>110</t>
  </si>
  <si>
    <t>4)</t>
  </si>
  <si>
    <t>přípravné a doplňující činnosti</t>
  </si>
  <si>
    <t>111</t>
  </si>
  <si>
    <t>1056</t>
  </si>
  <si>
    <t>doprava a manipulace s materiálem, odpady</t>
  </si>
  <si>
    <t>112</t>
  </si>
  <si>
    <t>113</t>
  </si>
  <si>
    <t>1057</t>
  </si>
  <si>
    <t>Použití jeřábu, mechanismy</t>
  </si>
  <si>
    <t>114</t>
  </si>
  <si>
    <t>115</t>
  </si>
  <si>
    <t>1058</t>
  </si>
  <si>
    <t>dokumentace skutečného provedení</t>
  </si>
  <si>
    <t>116</t>
  </si>
  <si>
    <t>117</t>
  </si>
  <si>
    <t>1059</t>
  </si>
  <si>
    <t>zaměření v digitální podobě</t>
  </si>
  <si>
    <t>118</t>
  </si>
  <si>
    <t>119</t>
  </si>
  <si>
    <t>1060</t>
  </si>
  <si>
    <t>koordinační činnosti</t>
  </si>
  <si>
    <t>120</t>
  </si>
  <si>
    <t>121</t>
  </si>
  <si>
    <t>1061</t>
  </si>
  <si>
    <t>kompletační práce</t>
  </si>
  <si>
    <t>122</t>
  </si>
  <si>
    <t>123</t>
  </si>
  <si>
    <t>1062</t>
  </si>
  <si>
    <t>výchozí revize, měření osvětlení</t>
  </si>
  <si>
    <t>124</t>
  </si>
  <si>
    <t>úsek 3: II/217 Aš, Chebská</t>
  </si>
  <si>
    <t>SO 103.2</t>
  </si>
  <si>
    <t>odkopávky z pol. 12373 
601,0*2,0=1 202,000 [A] t</t>
  </si>
  <si>
    <t>z pol. 11332 
3,2*1,9=6,080 [A] t</t>
  </si>
  <si>
    <t>z pol. 11313 
40,6*2,4=97,440 [A] t 
z pol. 11333 
35,8*2,4=85,920 [B] t 
Celkem: A+B=183,360 [C] t</t>
  </si>
  <si>
    <t>dlažba z pol. 11318 
2,88*2,0=5,760 [A] t 
beton. podklad komunikace z pol. 11335 
107,4*2,3=247,020 [B] t 
obrubníky z pol. 11351 
1180,0*0,06*0,25*1,0*2,0=35,400 [C] t 
Celkem: A+B=252,780 [D] t</t>
  </si>
  <si>
    <t>stromky prům. 10 cm</t>
  </si>
  <si>
    <t>výměry odečteny z ACAD 
ACO tl. 40 mm 
895,0*0,04=35,800 [A] m3 
odstranění asfaltu tl. 100 mm ve vjezdu 
48,0*0,1=4,800 [B] m3 
Celkem: A+B=40,600 [C] m3</t>
  </si>
  <si>
    <t>dlažba chodníku tl. 60 mm vč. lože tl.30 mm  
poplatek za sklládku v pol. 014102.4</t>
  </si>
  <si>
    <t>32,0*0,09=2,880 [A] m3</t>
  </si>
  <si>
    <t>odstranění štěrku tl. 100 mm  
poplatek za skládku v pol. 014102.2</t>
  </si>
  <si>
    <t>32,0*0,1=3,200 [A] m3</t>
  </si>
  <si>
    <t>výměry odečteny z ACAD 
R-mat.tl. 40 mm 
895,0*0,04=35,800 [A] m3</t>
  </si>
  <si>
    <t>11335</t>
  </si>
  <si>
    <t>ODSTRANĚNÍ PODKLADU ZPEVNĚNÝCH PLOCH Z BETONU</t>
  </si>
  <si>
    <t>poplatek za sklládku v pol. 014102.4</t>
  </si>
  <si>
    <t>895,0*0,12=107,400 [A] m3</t>
  </si>
  <si>
    <t>590,0*2=1 180,000 [A] m</t>
  </si>
  <si>
    <t>výkop pro chodník tl. 250 mm 
772,0*0,25=193,000 [A]] m3 
výkop pro výměnu AZ tl. 300 mm 
1360,0*0,3=408,000 [B]] m3 
Celkem: A+B=601,000 [C] m3</t>
  </si>
  <si>
    <t>1360,0*0,3=408,000 [A] m3</t>
  </si>
  <si>
    <t>urovnání pláně 
1550,0=1 550,000 [A] m2</t>
  </si>
  <si>
    <t>18221</t>
  </si>
  <si>
    <t>ROZPROSTŘENÍ ORNICE VE SVAHU V TL DO 0,10M</t>
  </si>
  <si>
    <t>položka zahrnuje:  
nutné přemístění ornice z dočasných skládek vzdálených do 50m  
rozprostření ornice v předepsané tloušťce ve svahu přes 1:5</t>
  </si>
  <si>
    <t>vč. zalévání a ošetřování vodou</t>
  </si>
  <si>
    <t>184B13</t>
  </si>
  <si>
    <t>VYSAZOVÁNÍ STROMŮ LISTNATÝCH S BALEM OBVOD KMENE DO 12CM, PODCHOZÍ VÝŠ MIN 2,2M</t>
  </si>
  <si>
    <t>- náhradní výsadba za pokácenou dřevinu - 1x lípa srdčitá, velikost kmínku 16 - 18 cm, s podchodnu výškou min. 220 cm  
- výsadba provedena na p.p.č. 3571/3 v k.ú. Aš   
- kompletní dodávka, včetně dopravy, naložení a nákupu dřeviny   
- včetně následné péče po dobu 5-ti let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</si>
  <si>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Obvod kmene se měří ve výšce 1,00m nad zemí.  
položka zahrnuje veškerý materiál, výrobky a polotovary, včetně mimostaveništní a vnitrostaveništní dopravy (rovněž přesuny), včetně naložení a složení, případně s uložením</t>
  </si>
  <si>
    <t>184E2</t>
  </si>
  <si>
    <t>PŘESAZOVÁNÍ STROMŮ</t>
  </si>
  <si>
    <t>- 2 ks lípa - včetně naložení, dopravy a následné péče po dobu 5 let</t>
  </si>
  <si>
    <t>Položka přesazování stromů zahrnuje vykopání na původním místě, hloubení jamek pro nové osazení (min. rozměry pro stromy 50/50/50cm) s event. výměnou půdy, s hnojením anorganickým hnojivem a přídavkem organického hnojiva min. 5kg pro stromy, zálivku, kůly, chráničky ke stromům nebo ochrana stromů nátěrem a pod.  
položka zahrnuje veškerý materiál, výrobky a polotovary, včetně mimostaveništní a vnitrostaveništní dopravy (rovněž přesuny), včetně naložení a složení, případně s uložením</t>
  </si>
  <si>
    <t>skladba A - dlážděná část 
128+4+4,5=136,500 [A] m2 
skladba B - dlážděná část 
30,0=30,000 [B] m2 
Celkem: A+B=166,500 [C] m2</t>
  </si>
  <si>
    <t>skladba A nepojížděná 
1185,0-56,0=1 129,000 [A] m3</t>
  </si>
  <si>
    <t>56344</t>
  </si>
  <si>
    <t>VOZOVKOVÉ VRSTVY ZE ŠTĚRKOPÍSKU TL. DO 200MM</t>
  </si>
  <si>
    <t>skladba B v místě vjezdu 
14+6+9+10+15=54,000 [A] m2</t>
  </si>
  <si>
    <t>56361</t>
  </si>
  <si>
    <t>VOZOVKOVÉ VRSTVY Z RECYKLOVANÉHO MATERIÁLU TL DO 50MM</t>
  </si>
  <si>
    <t>R-mat. tl. 50 mm - skladba B</t>
  </si>
  <si>
    <t>R-mat tl. 60 mm. - skladba A</t>
  </si>
  <si>
    <t>C 50 BP 5   0,2 kg/m2</t>
  </si>
  <si>
    <t>skladba A nepojížděná 
1129,0=1 129,000 [A] m2 
skldba B v místě vjezdu 
56,0=56,000 [B] m2 
Celkem: A+B=1 185,000 [C] m2</t>
  </si>
  <si>
    <t>ACO 8 CH - skladba A nepojížděná</t>
  </si>
  <si>
    <t>574A41</t>
  </si>
  <si>
    <t>ASFALTOVÝ BETON PRO OBRUSNÉ VRSTVY ACO 8 TL. 50MM</t>
  </si>
  <si>
    <t>skladba B v místě vjezdu</t>
  </si>
  <si>
    <t>umělá vodící linie - dlažba</t>
  </si>
  <si>
    <t>skladba B - dlážděná část 
30,0-18,0=12,000 [A] m2</t>
  </si>
  <si>
    <t>chodník dlažba červená   
skladba A - dlážděná část</t>
  </si>
  <si>
    <t>skladba B - dlážděná část 
18,0=18,000 [A] m2</t>
  </si>
  <si>
    <t>vrácení označníku zastávky po dokončení stavby</t>
  </si>
  <si>
    <t>dočasné odstranění označníku zastávky po dobu stavby</t>
  </si>
  <si>
    <t>C9a:  3=3,000 [A] 
C9b:  2=2,000 [B] 
IP6:   2=2,000 [C] 
IP7:   2=2,000 [D] 
Celkem: A+B+C+D=9,000 [E]</t>
  </si>
  <si>
    <t>914132</t>
  </si>
  <si>
    <t>DOPRAVNÍ ZNAČKY ZÁKLADNÍ VELIKOSTI OCELOVÉ FÓLIE TŘ 2 - MONTÁŽ S PŘEMÍSTĚNÍM</t>
  </si>
  <si>
    <t>přesun svislých značek mimo chodník a znovuosazení</t>
  </si>
  <si>
    <t>915211</t>
  </si>
  <si>
    <t>VODOROVNÉ DOPRAVNÍ ZNAČENÍ PLASTEM HLADKÉ - DODÁVKA A POKLÁDKA</t>
  </si>
  <si>
    <t>V14:  
14*1,7 =23,800 [A] 
V8c - 0,5/0,5 - 125 mm:  
14*0,125/2 =0,875 [B] 
Celkem: A+B=24,675 [C]</t>
  </si>
  <si>
    <t>919114</t>
  </si>
  <si>
    <t>ŘEZÁNÍ ASFALTOVÉHO KRYTU VOZOVEK TL DO 200MM</t>
  </si>
  <si>
    <t>položka zahrnuje řezání vozovkové vrstvy v předepsané tloušťce, včetně spotřeby vody</t>
  </si>
  <si>
    <t>SO 103.4</t>
  </si>
  <si>
    <t>odkopávky z pol. 12373 
605,5*2,0=1 211,000 [A] t 
hloubení rýh z pol. 13273 
36,75*2,0=73,500 [B] t 
Celkem: A+B=1 284,500 [C] t</t>
  </si>
  <si>
    <t>štět z komunikace z pol. 11332 
193,76*1,9=368,144 [A] t 
kamenná dlažba z pol. 11317 
23,88*2,6=62,088 [B] t 
Celkem: A+B=430,232 [C] t</t>
  </si>
  <si>
    <t>z pol. 11313 
296,93*2,4=712,632 [A] t</t>
  </si>
  <si>
    <t>výměry odečteny z ACAD 
komunikace - tl. 30 mm: 
1211,0*0,03=36,330 [A] m3 
penetrační makadam tl. 200 mm 
1211,0*0,2=242,200 [B] m3 
vysazené plochy tl. 100 mm 
184,0*0,1=18,400 [C] m3 
Celkem: A+B+C=296,930 [D] m3</t>
  </si>
  <si>
    <t>výměra odečtena za ACAD 
kamenná dlažba pod asfaltem 
238,8*0,1=23,880 [A] m3</t>
  </si>
  <si>
    <t>štět (původní historická cesta) tl. 160 mm 
1211,0*0,16=193,760 [A] m3</t>
  </si>
  <si>
    <t>kamenné obruby pro zpětné osazení</t>
  </si>
  <si>
    <t>28+15+40+50=133,000 [A] m</t>
  </si>
  <si>
    <t>1211,0*0,5=605,500 [A] m3</t>
  </si>
  <si>
    <t>13273</t>
  </si>
  <si>
    <t>HLOUBENÍ RÝH ŠÍŘ DO 2M PAŽ I NEPAŽ TŘ. I</t>
  </si>
  <si>
    <t>výkop pro obrubník  
poplatek za skládku v pol. 014102</t>
  </si>
  <si>
    <t>0,15*245,0=36,750 [A]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</si>
  <si>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</si>
  <si>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urovnání pláně 
1211,0=1 211,000 [A] m2 
urovnání parapláně 
1211,0=1 211,000 [B] m2 
Celkem: A+B=2 422,000 [C] m2</t>
  </si>
  <si>
    <t>komunikace 
1211,0=1 211,000 [A] m2 
zámková dlažba 
184,0=184,000 [B] m2 
Celkem: A+B=1 395,000 [C] m2</t>
  </si>
  <si>
    <t>1211,0*2=2 422,000 [A] m2</t>
  </si>
  <si>
    <t>skladba  viz TZ - ACO 11+</t>
  </si>
  <si>
    <t>ACP 22+</t>
  </si>
  <si>
    <t>nová konstrukce, tl. 30 mm</t>
  </si>
  <si>
    <t>184+38,5=222,500 [A]</t>
  </si>
  <si>
    <t>dlažba reliéfní červená, lože tl. 30 mm</t>
  </si>
  <si>
    <t>1,5=1,500 [A]</t>
  </si>
  <si>
    <t>917211</t>
  </si>
  <si>
    <t>ZÁHONOVÉ OBRUBY Z BETONOVÝCH OBRUBNÍKŮ ŠÍŘ 50MM</t>
  </si>
  <si>
    <t>917427</t>
  </si>
  <si>
    <t>CHODNÍKOVÉ OBRUBY Z KAMENNÝCH OBRUBNÍKŮ ŠÍŘ 300MM</t>
  </si>
  <si>
    <t>část obrub (133,0 m) z původního vybouraného materiálu</t>
  </si>
  <si>
    <t>obruba z nakupovaných mateiálů 
245,0+7,0=252,000 [A] m 
použití původních očištěných obrubníků 
28+15+40+50=133,000 [B] m 
 Celkem: A+B=385,000 [C]</t>
  </si>
  <si>
    <t>SO401.2</t>
  </si>
  <si>
    <t>SO 401 Veřejné osvětlení přechodu pro pěší v km 1,994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</si>
  <si>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</si>
  <si>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</si>
  <si>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</si>
  <si>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</si>
  <si>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</si>
  <si>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</si>
  <si>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</si>
  <si>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</si>
  <si>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</si>
  <si>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</si>
  <si>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</si>
  <si>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</si>
  <si>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</si>
  <si>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</si>
  <si>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</si>
  <si>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Sejmutí ornice 15-20cm, tř.2, 13m x 0,2m</t>
  </si>
  <si>
    <t>2016</t>
  </si>
  <si>
    <t>2017</t>
  </si>
  <si>
    <t>2018</t>
  </si>
  <si>
    <t>Úprava terénu zeminou 13m x 0,4m</t>
  </si>
  <si>
    <t>2019</t>
  </si>
  <si>
    <t>2020</t>
  </si>
  <si>
    <t>2021</t>
  </si>
  <si>
    <t>2022</t>
  </si>
  <si>
    <t>2023</t>
  </si>
  <si>
    <t>Hutnění zeminy při zásypu 13 x 0,35 x 0,4m</t>
  </si>
  <si>
    <t>2024</t>
  </si>
  <si>
    <t>2025</t>
  </si>
  <si>
    <t>Přemístění výkopku 13 x 0,35 x 0,6m</t>
  </si>
  <si>
    <t>2026</t>
  </si>
  <si>
    <t>Odvoz přebytku na skládku 13m x 0,35x0,2m</t>
  </si>
  <si>
    <t>2027</t>
  </si>
  <si>
    <t>2028</t>
  </si>
  <si>
    <t>2029</t>
  </si>
  <si>
    <t>35m, písek betonářský 1m3=1500kg,   
  s dopravou na stavbu</t>
  </si>
  <si>
    <t>2030</t>
  </si>
  <si>
    <t>2031</t>
  </si>
  <si>
    <t>2032</t>
  </si>
  <si>
    <t>2033</t>
  </si>
  <si>
    <t>2034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</si>
  <si>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</si>
  <si>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</si>
  <si>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</si>
  <si>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</si>
  <si>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</si>
  <si>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</si>
  <si>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</si>
  <si>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</si>
  <si>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</si>
  <si>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s přechodem d114/d60, L=1,5m-UD1-2500/114/60</t>
  </si>
  <si>
    <t>2044</t>
  </si>
  <si>
    <t>2045</t>
  </si>
  <si>
    <t>2046</t>
  </si>
  <si>
    <t>2047</t>
  </si>
  <si>
    <t>2048</t>
  </si>
  <si>
    <t>2049</t>
  </si>
  <si>
    <t>2050</t>
  </si>
  <si>
    <t>2051</t>
  </si>
  <si>
    <t>2052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</si>
  <si>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</si>
  <si>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</si>
  <si>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</si>
  <si>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</si>
  <si>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</si>
  <si>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</si>
  <si>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</si>
  <si>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</si>
  <si>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</si>
  <si>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SO 402</t>
  </si>
  <si>
    <t>Ochrana sdělovacího vedení</t>
  </si>
  <si>
    <t>hloubení rýh z pol. 13273 
38,4*2,0=76,800 [A] t 
hloubení šachet z pol. 13373 
0,8*2=1,600 [B] t 
Celkem: A+B=78,400 [C] t</t>
  </si>
  <si>
    <t>umístění v rámci SO 103.2 - Komunikace pro pěší - Mokřiny 
rýha pro odkrytí kabelového vedení 
75,0*0,2*0,4=6,000 [A] m3 
rýha pro ochranu vedení CETIN 
200,0*0,4*0,4=32,000 [B] m3 
umístění v rámci SO 101,2 - Nástupní plochy 
rýha pro odkrytí kabelového vedení 
5,0*0,2*0,4=0,400 [C] m3 
Celkem: A+B+C=38,400 [D] m3</t>
  </si>
  <si>
    <t>13373</t>
  </si>
  <si>
    <t>HLOUBENÍ ŠACHET ZAPAŽ I NEPAŽ TŘ. I</t>
  </si>
  <si>
    <t>sondy pro nalezení vedení CETIN 
10*0,4*0,4*0,5=0,800 [A] m3</t>
  </si>
  <si>
    <t>17481</t>
  </si>
  <si>
    <t>ZÁSYP JAM A RÝH Z NAKUPOVANÝCH MATERIÁLŮ</t>
  </si>
  <si>
    <t>zásyp kabelové rýhy</t>
  </si>
  <si>
    <t>umístění v rámci SO 103.2 - Komunikace pro pěší - Mokřiny 
zásyp kabelové rýhy 
75,0*0,2*0,4-(3,14*0,055*0,055*75,0)=5,288 [A] m3 
zásyp chráničky CETIN 
200,0*0,4*0,4=32,000 [B] m3 
umístění v rámci SO 101,2 - Nástupní plochy 
zásyp kabelové rýhy 
5,0*0,2*0,4-(3,14*0,055*0,055*5,0)=0,353 [C] m3 
Celkem: A+B+C=37,641 [D]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</si>
  <si>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</si>
  <si>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umístění v rámci SO 103.2 - Komunikace pro pěší - Mokřiny 
75,0=75,000 [A] m 
umístění v rámci SO 101,2 - Nástupní plochy 
5,0=5,000 [B] m 
Celkem: A+B=80,000 [C] m</t>
  </si>
  <si>
    <t>umístění v rámci SO 103.2 - Komunikace pro pěší - Mokřiny 
chránička kabelového vedení 
(9+8,5+6+6+8)*2=75,000 [A] m 
chránička vedení CETIN 
200,0=200,000 [B] m 
umístění v rámci SO 101,2 - Nástupní plochy 
chránička kabelového vedení 
5,0=5,000 [C] m 
Celkem: A+B+C=280,000 [D] 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</si>
</sst>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sharedStrings" Target="sharedStrings.xml" /><Relationship Id="rId1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SUM(C10:C23)</f>
      </c>
      <c s="1"/>
      <c s="1"/>
    </row>
    <row r="7" spans="1:5" ht="12.75" customHeight="1">
      <c r="A7" s="1"/>
      <c s="4" t="s">
        <v>5</v>
      </c>
      <c s="7">
        <f>SUM(E10:E23)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'část 1_002'!I3</f>
      </c>
      <c s="20">
        <f>'část 1_002'!O2</f>
      </c>
      <c s="20">
        <f>C10+D10</f>
      </c>
    </row>
    <row r="11" spans="1:5" ht="12.75" customHeight="1">
      <c r="A11" s="19" t="s">
        <v>83</v>
      </c>
      <c s="19" t="s">
        <v>84</v>
      </c>
      <c s="20">
        <f>'část 1_102'!I3</f>
      </c>
      <c s="20">
        <f>'část 1_102'!O2</f>
      </c>
      <c s="20">
        <f>C11+D11</f>
      </c>
    </row>
    <row r="12" spans="1:5" ht="12.75" customHeight="1">
      <c r="A12" s="19" t="s">
        <v>269</v>
      </c>
      <c s="19" t="s">
        <v>270</v>
      </c>
      <c s="20">
        <f>'část 1_103'!I3</f>
      </c>
      <c s="20">
        <f>'část 1_103'!O2</f>
      </c>
      <c s="20">
        <f>C12+D12</f>
      </c>
    </row>
    <row r="13" spans="1:5" ht="12.75" customHeight="1">
      <c r="A13" s="19" t="s">
        <v>347</v>
      </c>
      <c s="19" t="s">
        <v>348</v>
      </c>
      <c s="20">
        <f>'část 1_431'!I3</f>
      </c>
      <c s="20">
        <f>'část 1_431'!O2</f>
      </c>
      <c s="20">
        <f>C13+D13</f>
      </c>
    </row>
    <row r="14" spans="1:5" ht="12.75" customHeight="1">
      <c r="A14" s="19" t="s">
        <v>468</v>
      </c>
      <c s="19" t="s">
        <v>469</v>
      </c>
      <c s="20">
        <f>'část 1_801'!I3</f>
      </c>
      <c s="20">
        <f>'část 1_801'!O2</f>
      </c>
      <c s="20">
        <f>C14+D14</f>
      </c>
    </row>
    <row r="15" spans="1:5" ht="12.75" customHeight="1">
      <c r="A15" s="19" t="s">
        <v>31</v>
      </c>
      <c s="19" t="s">
        <v>505</v>
      </c>
      <c s="20">
        <f>'část 2_0'!I3</f>
      </c>
      <c s="20">
        <f>'část 2_0'!O2</f>
      </c>
      <c s="20">
        <f>C15+D15</f>
      </c>
    </row>
    <row r="16" spans="1:5" ht="12.75" customHeight="1">
      <c r="A16" s="19" t="s">
        <v>513</v>
      </c>
      <c s="19" t="s">
        <v>514</v>
      </c>
      <c s="20">
        <f>'část 2_1_SO 101.2'!I3</f>
      </c>
      <c s="20">
        <f>'část 2_1_SO 101.2'!O2</f>
      </c>
      <c s="20">
        <f>C16+D16</f>
      </c>
    </row>
    <row r="17" spans="1:5" ht="12.75" customHeight="1">
      <c r="A17" s="19" t="s">
        <v>584</v>
      </c>
      <c s="19" t="s">
        <v>585</v>
      </c>
      <c s="20">
        <f>'část 2_2_SO 102.2'!I3</f>
      </c>
      <c s="20">
        <f>'část 2_2_SO 102.2'!O2</f>
      </c>
      <c s="20">
        <f>C17+D17</f>
      </c>
    </row>
    <row r="18" spans="1:5" ht="12.75" customHeight="1">
      <c r="A18" s="19" t="s">
        <v>611</v>
      </c>
      <c s="19" t="s">
        <v>612</v>
      </c>
      <c s="20">
        <f>'část 2_2_SO 102.3'!I3</f>
      </c>
      <c s="20">
        <f>'část 2_2_SO 102.3'!O2</f>
      </c>
      <c s="20">
        <f>C18+D18</f>
      </c>
    </row>
    <row r="19" spans="1:5" ht="12.75" customHeight="1">
      <c r="A19" s="19" t="s">
        <v>646</v>
      </c>
      <c s="19" t="s">
        <v>647</v>
      </c>
      <c s="20">
        <f>'část 2_2_SO 401_SO401.1'!I3</f>
      </c>
      <c s="20">
        <f>'část 2_2_SO 401_SO401.1'!O2</f>
      </c>
      <c s="20">
        <f>C19+D19</f>
      </c>
    </row>
    <row r="20" spans="1:5" ht="12.75" customHeight="1">
      <c r="A20" s="19" t="s">
        <v>885</v>
      </c>
      <c s="19" t="s">
        <v>585</v>
      </c>
      <c s="20">
        <f>'část 2_3_SO 103.2'!I3</f>
      </c>
      <c s="20">
        <f>'část 2_3_SO 103.2'!O2</f>
      </c>
      <c s="20">
        <f>C20+D20</f>
      </c>
    </row>
    <row r="21" spans="1:5" ht="12.75" customHeight="1">
      <c r="A21" s="19" t="s">
        <v>948</v>
      </c>
      <c s="19" t="s">
        <v>612</v>
      </c>
      <c s="20">
        <f>'část 2_3_SO 103.4'!I3</f>
      </c>
      <c s="20">
        <f>'část 2_3_SO 103.4'!O2</f>
      </c>
      <c s="20">
        <f>C21+D21</f>
      </c>
    </row>
    <row r="22" spans="1:5" ht="12.75" customHeight="1">
      <c r="A22" s="19" t="s">
        <v>978</v>
      </c>
      <c s="19" t="s">
        <v>979</v>
      </c>
      <c s="20">
        <f>'část 2_3_SO 401_SO401.2'!I3</f>
      </c>
      <c s="20">
        <f>'část 2_3_SO 401_SO401.2'!O2</f>
      </c>
      <c s="20">
        <f>C22+D22</f>
      </c>
    </row>
    <row r="23" spans="1:5" ht="12.75" customHeight="1">
      <c r="A23" s="19" t="s">
        <v>1048</v>
      </c>
      <c s="19" t="s">
        <v>1049</v>
      </c>
      <c s="20">
        <f>'část 2_3_SO 402'!I3</f>
      </c>
      <c s="20">
        <f>'část 2_3_SO 402'!O2</f>
      </c>
      <c s="20">
        <f>C23+D23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0+O10+O23+O48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611</v>
      </c>
      <c s="38">
        <f>0+I10+I23+I48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503</v>
      </c>
      <c s="1"/>
      <c s="14" t="s">
        <v>504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27</v>
      </c>
      <c s="1"/>
      <c s="14" t="s">
        <v>583</v>
      </c>
      <c s="1"/>
      <c s="1"/>
      <c s="1"/>
      <c s="1"/>
      <c s="1"/>
      <c r="O5" t="s">
        <v>25</v>
      </c>
      <c t="s">
        <v>27</v>
      </c>
    </row>
    <row r="6" spans="1:10" ht="12.75" customHeight="1">
      <c r="A6" t="s">
        <v>512</v>
      </c>
      <c s="16" t="s">
        <v>22</v>
      </c>
      <c s="17" t="s">
        <v>611</v>
      </c>
      <c s="6"/>
      <c s="18" t="s">
        <v>612</v>
      </c>
      <c s="6"/>
      <c s="6"/>
      <c s="6"/>
      <c s="6"/>
      <c s="6"/>
    </row>
    <row r="7" spans="1:10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8" spans="1:10" ht="12.75" customHeight="1">
      <c r="A8" s="15"/>
      <c s="15"/>
      <c s="15"/>
      <c s="15"/>
      <c s="15"/>
      <c s="15"/>
      <c s="15"/>
      <c s="15" t="s">
        <v>43</v>
      </c>
      <c s="15" t="s">
        <v>45</v>
      </c>
      <c s="15"/>
    </row>
    <row r="9" spans="1:10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31</v>
      </c>
      <c s="25"/>
      <c s="27" t="s">
        <v>50</v>
      </c>
      <c s="25"/>
      <c s="25"/>
      <c s="25"/>
      <c s="28">
        <f>0+Q10</f>
      </c>
      <c s="25"/>
      <c r="O10">
        <f>0+R10</f>
      </c>
      <c r="Q10">
        <f>0+I11+I15+I19</f>
      </c>
      <c>
        <f>0+O11+O15+O19</f>
      </c>
    </row>
    <row r="11" spans="1:16" ht="12.75">
      <c r="A11" s="24" t="s">
        <v>51</v>
      </c>
      <c s="29" t="s">
        <v>33</v>
      </c>
      <c s="29" t="s">
        <v>91</v>
      </c>
      <c s="24" t="s">
        <v>53</v>
      </c>
      <c s="30" t="s">
        <v>86</v>
      </c>
      <c s="31" t="s">
        <v>92</v>
      </c>
      <c s="32">
        <v>233</v>
      </c>
      <c s="33">
        <v>0</v>
      </c>
      <c s="33">
        <f>ROUND(ROUND(H11,2)*ROUND(G11,3),2)</f>
      </c>
      <c s="31" t="s">
        <v>56</v>
      </c>
      <c r="O11">
        <f>(I11*21)/100</f>
      </c>
      <c t="s">
        <v>27</v>
      </c>
    </row>
    <row r="12" spans="1:5" ht="12.75">
      <c r="A12" s="34" t="s">
        <v>57</v>
      </c>
      <c r="E12" s="35" t="s">
        <v>515</v>
      </c>
    </row>
    <row r="13" spans="1:5" ht="25.5">
      <c r="A13" s="36" t="s">
        <v>59</v>
      </c>
      <c r="E13" s="37" t="s">
        <v>613</v>
      </c>
    </row>
    <row r="14" spans="1:5" ht="25.5">
      <c r="A14" t="s">
        <v>61</v>
      </c>
      <c r="E14" s="35" t="s">
        <v>90</v>
      </c>
    </row>
    <row r="15" spans="1:16" ht="12.75">
      <c r="A15" s="24" t="s">
        <v>51</v>
      </c>
      <c s="29" t="s">
        <v>27</v>
      </c>
      <c s="29" t="s">
        <v>91</v>
      </c>
      <c s="24" t="s">
        <v>27</v>
      </c>
      <c s="30" t="s">
        <v>86</v>
      </c>
      <c s="31" t="s">
        <v>92</v>
      </c>
      <c s="32">
        <v>70.832</v>
      </c>
      <c s="33">
        <v>0</v>
      </c>
      <c s="33">
        <f>ROUND(ROUND(H15,2)*ROUND(G15,3),2)</f>
      </c>
      <c s="31" t="s">
        <v>56</v>
      </c>
      <c r="O15">
        <f>(I15*21)/100</f>
      </c>
      <c t="s">
        <v>27</v>
      </c>
    </row>
    <row r="16" spans="1:5" ht="12.75">
      <c r="A16" s="34" t="s">
        <v>57</v>
      </c>
      <c r="E16" s="35" t="s">
        <v>517</v>
      </c>
    </row>
    <row r="17" spans="1:5" ht="25.5">
      <c r="A17" s="36" t="s">
        <v>59</v>
      </c>
      <c r="E17" s="37" t="s">
        <v>614</v>
      </c>
    </row>
    <row r="18" spans="1:5" ht="25.5">
      <c r="A18" t="s">
        <v>61</v>
      </c>
      <c r="E18" s="35" t="s">
        <v>90</v>
      </c>
    </row>
    <row r="19" spans="1:16" ht="12.75">
      <c r="A19" s="24" t="s">
        <v>51</v>
      </c>
      <c s="29" t="s">
        <v>26</v>
      </c>
      <c s="29" t="s">
        <v>91</v>
      </c>
      <c s="24" t="s">
        <v>26</v>
      </c>
      <c s="30" t="s">
        <v>86</v>
      </c>
      <c s="31" t="s">
        <v>92</v>
      </c>
      <c s="32">
        <v>848.616</v>
      </c>
      <c s="33">
        <v>0</v>
      </c>
      <c s="33">
        <f>ROUND(ROUND(H19,2)*ROUND(G19,3),2)</f>
      </c>
      <c s="31" t="s">
        <v>56</v>
      </c>
      <c r="O19">
        <f>(I19*21)/100</f>
      </c>
      <c t="s">
        <v>27</v>
      </c>
    </row>
    <row r="20" spans="1:5" ht="12.75">
      <c r="A20" s="34" t="s">
        <v>57</v>
      </c>
      <c r="E20" s="35" t="s">
        <v>519</v>
      </c>
    </row>
    <row r="21" spans="1:5" ht="25.5">
      <c r="A21" s="36" t="s">
        <v>59</v>
      </c>
      <c r="E21" s="37" t="s">
        <v>615</v>
      </c>
    </row>
    <row r="22" spans="1:5" ht="25.5">
      <c r="A22" t="s">
        <v>61</v>
      </c>
      <c r="E22" s="35" t="s">
        <v>90</v>
      </c>
    </row>
    <row r="23" spans="1:18" ht="12.75" customHeight="1">
      <c r="A23" s="6" t="s">
        <v>49</v>
      </c>
      <c s="6"/>
      <c s="40" t="s">
        <v>33</v>
      </c>
      <c s="6"/>
      <c s="27" t="s">
        <v>95</v>
      </c>
      <c s="6"/>
      <c s="6"/>
      <c s="6"/>
      <c s="41">
        <f>0+Q23</f>
      </c>
      <c s="6"/>
      <c r="O23">
        <f>0+R23</f>
      </c>
      <c r="Q23">
        <f>0+I24+I28+I32+I36+I40+I44</f>
      </c>
      <c>
        <f>0+O24+O28+O32+O36+O40+O44</f>
      </c>
    </row>
    <row r="24" spans="1:16" ht="25.5">
      <c r="A24" s="24" t="s">
        <v>51</v>
      </c>
      <c s="29" t="s">
        <v>37</v>
      </c>
      <c s="29" t="s">
        <v>118</v>
      </c>
      <c s="24" t="s">
        <v>53</v>
      </c>
      <c s="30" t="s">
        <v>119</v>
      </c>
      <c s="31" t="s">
        <v>87</v>
      </c>
      <c s="32">
        <v>37.28</v>
      </c>
      <c s="33">
        <v>0</v>
      </c>
      <c s="33">
        <f>ROUND(ROUND(H24,2)*ROUND(G24,3),2)</f>
      </c>
      <c s="31" t="s">
        <v>56</v>
      </c>
      <c r="O24">
        <f>(I24*21)/100</f>
      </c>
      <c t="s">
        <v>27</v>
      </c>
    </row>
    <row r="25" spans="1:5" ht="12.75">
      <c r="A25" s="34" t="s">
        <v>57</v>
      </c>
      <c r="E25" s="35" t="s">
        <v>525</v>
      </c>
    </row>
    <row r="26" spans="1:5" ht="25.5">
      <c r="A26" s="36" t="s">
        <v>59</v>
      </c>
      <c r="E26" s="37" t="s">
        <v>616</v>
      </c>
    </row>
    <row r="27" spans="1:5" ht="63.75">
      <c r="A27" t="s">
        <v>61</v>
      </c>
      <c r="E27" s="35" t="s">
        <v>112</v>
      </c>
    </row>
    <row r="28" spans="1:16" ht="12.75">
      <c r="A28" s="24" t="s">
        <v>51</v>
      </c>
      <c s="29" t="s">
        <v>39</v>
      </c>
      <c s="29" t="s">
        <v>527</v>
      </c>
      <c s="24" t="s">
        <v>53</v>
      </c>
      <c s="30" t="s">
        <v>528</v>
      </c>
      <c s="31" t="s">
        <v>87</v>
      </c>
      <c s="32">
        <v>53.59</v>
      </c>
      <c s="33">
        <v>0</v>
      </c>
      <c s="33">
        <f>ROUND(ROUND(H28,2)*ROUND(G28,3),2)</f>
      </c>
      <c s="31" t="s">
        <v>56</v>
      </c>
      <c r="O28">
        <f>(I28*21)/100</f>
      </c>
      <c t="s">
        <v>27</v>
      </c>
    </row>
    <row r="29" spans="1:5" ht="12.75">
      <c r="A29" s="34" t="s">
        <v>57</v>
      </c>
      <c r="E29" s="35" t="s">
        <v>617</v>
      </c>
    </row>
    <row r="30" spans="1:5" ht="76.5">
      <c r="A30" s="36" t="s">
        <v>59</v>
      </c>
      <c r="E30" s="37" t="s">
        <v>618</v>
      </c>
    </row>
    <row r="31" spans="1:5" ht="63.75">
      <c r="A31" t="s">
        <v>61</v>
      </c>
      <c r="E31" s="35" t="s">
        <v>112</v>
      </c>
    </row>
    <row r="32" spans="1:16" ht="12.75">
      <c r="A32" s="24" t="s">
        <v>51</v>
      </c>
      <c s="29" t="s">
        <v>41</v>
      </c>
      <c s="29" t="s">
        <v>619</v>
      </c>
      <c s="24" t="s">
        <v>53</v>
      </c>
      <c s="30" t="s">
        <v>620</v>
      </c>
      <c s="31" t="s">
        <v>98</v>
      </c>
      <c s="32">
        <v>233</v>
      </c>
      <c s="33">
        <v>0</v>
      </c>
      <c s="33">
        <f>ROUND(ROUND(H32,2)*ROUND(G32,3),2)</f>
      </c>
      <c s="31" t="s">
        <v>56</v>
      </c>
      <c r="O32">
        <f>(I32*21)/100</f>
      </c>
      <c t="s">
        <v>27</v>
      </c>
    </row>
    <row r="33" spans="1:5" ht="38.25">
      <c r="A33" s="34" t="s">
        <v>57</v>
      </c>
      <c r="E33" s="35" t="s">
        <v>621</v>
      </c>
    </row>
    <row r="34" spans="1:5" ht="12.75">
      <c r="A34" s="36" t="s">
        <v>59</v>
      </c>
      <c r="E34" s="37" t="s">
        <v>53</v>
      </c>
    </row>
    <row r="35" spans="1:5" ht="63.75">
      <c r="A35" t="s">
        <v>61</v>
      </c>
      <c r="E35" s="35" t="s">
        <v>112</v>
      </c>
    </row>
    <row r="36" spans="1:16" ht="12.75">
      <c r="A36" s="24" t="s">
        <v>51</v>
      </c>
      <c s="29" t="s">
        <v>117</v>
      </c>
      <c s="29" t="s">
        <v>535</v>
      </c>
      <c s="24" t="s">
        <v>53</v>
      </c>
      <c s="30" t="s">
        <v>536</v>
      </c>
      <c s="31" t="s">
        <v>87</v>
      </c>
      <c s="32">
        <v>116.5</v>
      </c>
      <c s="33">
        <v>0</v>
      </c>
      <c s="33">
        <f>ROUND(ROUND(H36,2)*ROUND(G36,3),2)</f>
      </c>
      <c s="31" t="s">
        <v>56</v>
      </c>
      <c r="O36">
        <f>(I36*21)/100</f>
      </c>
      <c t="s">
        <v>27</v>
      </c>
    </row>
    <row r="37" spans="1:5" ht="25.5">
      <c r="A37" s="34" t="s">
        <v>57</v>
      </c>
      <c r="E37" s="35" t="s">
        <v>622</v>
      </c>
    </row>
    <row r="38" spans="1:5" ht="12.75">
      <c r="A38" s="36" t="s">
        <v>59</v>
      </c>
      <c r="E38" s="37" t="s">
        <v>623</v>
      </c>
    </row>
    <row r="39" spans="1:5" ht="369.75">
      <c r="A39" t="s">
        <v>61</v>
      </c>
      <c r="E39" s="35" t="s">
        <v>539</v>
      </c>
    </row>
    <row r="40" spans="1:16" ht="12.75">
      <c r="A40" s="24" t="s">
        <v>51</v>
      </c>
      <c s="29" t="s">
        <v>122</v>
      </c>
      <c s="29" t="s">
        <v>483</v>
      </c>
      <c s="24" t="s">
        <v>53</v>
      </c>
      <c s="30" t="s">
        <v>484</v>
      </c>
      <c s="31" t="s">
        <v>87</v>
      </c>
      <c s="32">
        <v>116.5</v>
      </c>
      <c s="33">
        <v>0</v>
      </c>
      <c s="33">
        <f>ROUND(ROUND(H40,2)*ROUND(G40,3),2)</f>
      </c>
      <c s="31" t="s">
        <v>56</v>
      </c>
      <c r="O40">
        <f>(I40*21)/100</f>
      </c>
      <c t="s">
        <v>27</v>
      </c>
    </row>
    <row r="41" spans="1:5" ht="12.75">
      <c r="A41" s="34" t="s">
        <v>57</v>
      </c>
      <c r="E41" s="35" t="s">
        <v>624</v>
      </c>
    </row>
    <row r="42" spans="1:5" ht="12.75">
      <c r="A42" s="36" t="s">
        <v>59</v>
      </c>
      <c r="E42" s="37" t="s">
        <v>625</v>
      </c>
    </row>
    <row r="43" spans="1:5" ht="280.5">
      <c r="A43" t="s">
        <v>61</v>
      </c>
      <c r="E43" s="35" t="s">
        <v>486</v>
      </c>
    </row>
    <row r="44" spans="1:16" ht="12.75">
      <c r="A44" s="24" t="s">
        <v>51</v>
      </c>
      <c s="29" t="s">
        <v>44</v>
      </c>
      <c s="29" t="s">
        <v>147</v>
      </c>
      <c s="24" t="s">
        <v>53</v>
      </c>
      <c s="30" t="s">
        <v>148</v>
      </c>
      <c s="31" t="s">
        <v>98</v>
      </c>
      <c s="32">
        <v>466</v>
      </c>
      <c s="33">
        <v>0</v>
      </c>
      <c s="33">
        <f>ROUND(ROUND(H44,2)*ROUND(G44,3),2)</f>
      </c>
      <c s="31" t="s">
        <v>56</v>
      </c>
      <c r="O44">
        <f>(I44*21)/100</f>
      </c>
      <c t="s">
        <v>27</v>
      </c>
    </row>
    <row r="45" spans="1:5" ht="12.75">
      <c r="A45" s="34" t="s">
        <v>57</v>
      </c>
      <c r="E45" s="35" t="s">
        <v>53</v>
      </c>
    </row>
    <row r="46" spans="1:5" ht="63.75">
      <c r="A46" s="36" t="s">
        <v>59</v>
      </c>
      <c r="E46" s="37" t="s">
        <v>626</v>
      </c>
    </row>
    <row r="47" spans="1:5" ht="25.5">
      <c r="A47" t="s">
        <v>61</v>
      </c>
      <c r="E47" s="35" t="s">
        <v>151</v>
      </c>
    </row>
    <row r="48" spans="1:18" ht="12.75" customHeight="1">
      <c r="A48" s="6" t="s">
        <v>49</v>
      </c>
      <c s="6"/>
      <c s="40" t="s">
        <v>39</v>
      </c>
      <c s="6"/>
      <c s="27" t="s">
        <v>175</v>
      </c>
      <c s="6"/>
      <c s="6"/>
      <c s="6"/>
      <c s="41">
        <f>0+Q48</f>
      </c>
      <c s="6"/>
      <c r="O48">
        <f>0+R48</f>
      </c>
      <c r="Q48">
        <f>0+I49+I53+I57+I61+I65+I69+I73</f>
      </c>
      <c>
        <f>0+O49+O53+O57+O61+O65+O69+O73</f>
      </c>
    </row>
    <row r="49" spans="1:16" ht="12.75">
      <c r="A49" s="24" t="s">
        <v>51</v>
      </c>
      <c s="29" t="s">
        <v>46</v>
      </c>
      <c s="29" t="s">
        <v>597</v>
      </c>
      <c s="24" t="s">
        <v>53</v>
      </c>
      <c s="30" t="s">
        <v>598</v>
      </c>
      <c s="31" t="s">
        <v>98</v>
      </c>
      <c s="32">
        <v>233</v>
      </c>
      <c s="33">
        <v>0</v>
      </c>
      <c s="33">
        <f>ROUND(ROUND(H49,2)*ROUND(G49,3),2)</f>
      </c>
      <c s="31" t="s">
        <v>56</v>
      </c>
      <c r="O49">
        <f>(I49*21)/100</f>
      </c>
      <c t="s">
        <v>27</v>
      </c>
    </row>
    <row r="50" spans="1:5" ht="12.75">
      <c r="A50" s="34" t="s">
        <v>57</v>
      </c>
      <c r="E50" s="35" t="s">
        <v>627</v>
      </c>
    </row>
    <row r="51" spans="1:5" ht="12.75">
      <c r="A51" s="36" t="s">
        <v>59</v>
      </c>
      <c r="E51" s="37" t="s">
        <v>53</v>
      </c>
    </row>
    <row r="52" spans="1:5" ht="51">
      <c r="A52" t="s">
        <v>61</v>
      </c>
      <c r="E52" s="35" t="s">
        <v>181</v>
      </c>
    </row>
    <row r="53" spans="1:16" ht="12.75">
      <c r="A53" s="24" t="s">
        <v>51</v>
      </c>
      <c s="29" t="s">
        <v>48</v>
      </c>
      <c s="29" t="s">
        <v>628</v>
      </c>
      <c s="24" t="s">
        <v>53</v>
      </c>
      <c s="30" t="s">
        <v>629</v>
      </c>
      <c s="31" t="s">
        <v>98</v>
      </c>
      <c s="32">
        <v>233</v>
      </c>
      <c s="33">
        <v>0</v>
      </c>
      <c s="33">
        <f>ROUND(ROUND(H53,2)*ROUND(G53,3),2)</f>
      </c>
      <c s="31" t="s">
        <v>56</v>
      </c>
      <c r="O53">
        <f>(I53*21)/100</f>
      </c>
      <c t="s">
        <v>27</v>
      </c>
    </row>
    <row r="54" spans="1:5" ht="12.75">
      <c r="A54" s="34" t="s">
        <v>57</v>
      </c>
      <c r="E54" s="35" t="s">
        <v>630</v>
      </c>
    </row>
    <row r="55" spans="1:5" ht="12.75">
      <c r="A55" s="36" t="s">
        <v>59</v>
      </c>
      <c r="E55" s="37" t="s">
        <v>53</v>
      </c>
    </row>
    <row r="56" spans="1:5" ht="51">
      <c r="A56" t="s">
        <v>61</v>
      </c>
      <c r="E56" s="35" t="s">
        <v>181</v>
      </c>
    </row>
    <row r="57" spans="1:16" ht="12.75">
      <c r="A57" s="24" t="s">
        <v>51</v>
      </c>
      <c s="29" t="s">
        <v>140</v>
      </c>
      <c s="29" t="s">
        <v>306</v>
      </c>
      <c s="24" t="s">
        <v>53</v>
      </c>
      <c s="30" t="s">
        <v>307</v>
      </c>
      <c s="31" t="s">
        <v>98</v>
      </c>
      <c s="32">
        <v>233</v>
      </c>
      <c s="33">
        <v>0</v>
      </c>
      <c s="33">
        <f>ROUND(ROUND(H57,2)*ROUND(G57,3),2)</f>
      </c>
      <c s="31" t="s">
        <v>56</v>
      </c>
      <c r="O57">
        <f>(I57*21)/100</f>
      </c>
      <c t="s">
        <v>27</v>
      </c>
    </row>
    <row r="58" spans="1:5" ht="12.75">
      <c r="A58" s="34" t="s">
        <v>57</v>
      </c>
      <c r="E58" s="35" t="s">
        <v>631</v>
      </c>
    </row>
    <row r="59" spans="1:5" ht="12.75">
      <c r="A59" s="36" t="s">
        <v>59</v>
      </c>
      <c r="E59" s="37" t="s">
        <v>53</v>
      </c>
    </row>
    <row r="60" spans="1:5" ht="51">
      <c r="A60" t="s">
        <v>61</v>
      </c>
      <c r="E60" s="35" t="s">
        <v>199</v>
      </c>
    </row>
    <row r="61" spans="1:16" ht="12.75">
      <c r="A61" s="24" t="s">
        <v>51</v>
      </c>
      <c s="29" t="s">
        <v>146</v>
      </c>
      <c s="29" t="s">
        <v>632</v>
      </c>
      <c s="24" t="s">
        <v>53</v>
      </c>
      <c s="30" t="s">
        <v>633</v>
      </c>
      <c s="31" t="s">
        <v>98</v>
      </c>
      <c s="32">
        <v>466</v>
      </c>
      <c s="33">
        <v>0</v>
      </c>
      <c s="33">
        <f>ROUND(ROUND(H61,2)*ROUND(G61,3),2)</f>
      </c>
      <c s="31" t="s">
        <v>56</v>
      </c>
      <c r="O61">
        <f>(I61*21)/100</f>
      </c>
      <c t="s">
        <v>27</v>
      </c>
    </row>
    <row r="62" spans="1:5" ht="12.75">
      <c r="A62" s="34" t="s">
        <v>57</v>
      </c>
      <c r="E62" s="35" t="s">
        <v>634</v>
      </c>
    </row>
    <row r="63" spans="1:5" ht="12.75">
      <c r="A63" s="36" t="s">
        <v>59</v>
      </c>
      <c r="E63" s="37" t="s">
        <v>635</v>
      </c>
    </row>
    <row r="64" spans="1:5" ht="51">
      <c r="A64" t="s">
        <v>61</v>
      </c>
      <c r="E64" s="35" t="s">
        <v>199</v>
      </c>
    </row>
    <row r="65" spans="1:16" ht="12.75">
      <c r="A65" s="24" t="s">
        <v>51</v>
      </c>
      <c s="29" t="s">
        <v>153</v>
      </c>
      <c s="29" t="s">
        <v>636</v>
      </c>
      <c s="24" t="s">
        <v>53</v>
      </c>
      <c s="30" t="s">
        <v>637</v>
      </c>
      <c s="31" t="s">
        <v>98</v>
      </c>
      <c s="32">
        <v>233</v>
      </c>
      <c s="33">
        <v>0</v>
      </c>
      <c s="33">
        <f>ROUND(ROUND(H65,2)*ROUND(G65,3),2)</f>
      </c>
      <c s="31" t="s">
        <v>56</v>
      </c>
      <c r="O65">
        <f>(I65*21)/100</f>
      </c>
      <c t="s">
        <v>27</v>
      </c>
    </row>
    <row r="66" spans="1:5" ht="12.75">
      <c r="A66" s="34" t="s">
        <v>57</v>
      </c>
      <c r="E66" s="35" t="s">
        <v>638</v>
      </c>
    </row>
    <row r="67" spans="1:5" ht="12.75">
      <c r="A67" s="36" t="s">
        <v>59</v>
      </c>
      <c r="E67" s="37" t="s">
        <v>53</v>
      </c>
    </row>
    <row r="68" spans="1:5" ht="140.25">
      <c r="A68" t="s">
        <v>61</v>
      </c>
      <c r="E68" s="35" t="s">
        <v>204</v>
      </c>
    </row>
    <row r="69" spans="1:16" ht="12.75">
      <c r="A69" s="24" t="s">
        <v>51</v>
      </c>
      <c s="29" t="s">
        <v>158</v>
      </c>
      <c s="29" t="s">
        <v>639</v>
      </c>
      <c s="24" t="s">
        <v>53</v>
      </c>
      <c s="30" t="s">
        <v>640</v>
      </c>
      <c s="31" t="s">
        <v>98</v>
      </c>
      <c s="32">
        <v>233</v>
      </c>
      <c s="33">
        <v>0</v>
      </c>
      <c s="33">
        <f>ROUND(ROUND(H69,2)*ROUND(G69,3),2)</f>
      </c>
      <c s="31" t="s">
        <v>56</v>
      </c>
      <c r="O69">
        <f>(I69*21)/100</f>
      </c>
      <c t="s">
        <v>27</v>
      </c>
    </row>
    <row r="70" spans="1:5" ht="12.75">
      <c r="A70" s="34" t="s">
        <v>57</v>
      </c>
      <c r="E70" s="35" t="s">
        <v>641</v>
      </c>
    </row>
    <row r="71" spans="1:5" ht="12.75">
      <c r="A71" s="36" t="s">
        <v>59</v>
      </c>
      <c r="E71" s="37" t="s">
        <v>53</v>
      </c>
    </row>
    <row r="72" spans="1:5" ht="140.25">
      <c r="A72" t="s">
        <v>61</v>
      </c>
      <c r="E72" s="35" t="s">
        <v>204</v>
      </c>
    </row>
    <row r="73" spans="1:16" ht="12.75">
      <c r="A73" s="24" t="s">
        <v>51</v>
      </c>
      <c s="29" t="s">
        <v>164</v>
      </c>
      <c s="29" t="s">
        <v>642</v>
      </c>
      <c s="24" t="s">
        <v>53</v>
      </c>
      <c s="30" t="s">
        <v>643</v>
      </c>
      <c s="31" t="s">
        <v>98</v>
      </c>
      <c s="32">
        <v>233</v>
      </c>
      <c s="33">
        <v>0</v>
      </c>
      <c s="33">
        <f>ROUND(ROUND(H73,2)*ROUND(G73,3),2)</f>
      </c>
      <c s="31" t="s">
        <v>56</v>
      </c>
      <c r="O73">
        <f>(I73*21)/100</f>
      </c>
      <c t="s">
        <v>27</v>
      </c>
    </row>
    <row r="74" spans="1:5" ht="12.75">
      <c r="A74" s="34" t="s">
        <v>57</v>
      </c>
      <c r="E74" s="35" t="s">
        <v>53</v>
      </c>
    </row>
    <row r="75" spans="1:5" ht="12.75">
      <c r="A75" s="36" t="s">
        <v>59</v>
      </c>
      <c r="E75" s="37" t="s">
        <v>53</v>
      </c>
    </row>
    <row r="76" spans="1:5" ht="140.25">
      <c r="A76" t="s">
        <v>61</v>
      </c>
      <c r="E76" s="35" t="s">
        <v>204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1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0+O11+O300+O389+O454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646</v>
      </c>
      <c s="38">
        <f>0+I11+I300+I389+I454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503</v>
      </c>
      <c s="1"/>
      <c s="14" t="s">
        <v>504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27</v>
      </c>
      <c s="1"/>
      <c s="14" t="s">
        <v>583</v>
      </c>
      <c s="1"/>
      <c s="1"/>
      <c s="1"/>
      <c s="1"/>
      <c s="1"/>
      <c r="O5" t="s">
        <v>25</v>
      </c>
      <c t="s">
        <v>27</v>
      </c>
    </row>
    <row r="6" spans="1:10" ht="12.75" customHeight="1">
      <c r="A6" t="s">
        <v>512</v>
      </c>
      <c s="12" t="s">
        <v>18</v>
      </c>
      <c s="13" t="s">
        <v>644</v>
      </c>
      <c s="1"/>
      <c s="14" t="s">
        <v>348</v>
      </c>
      <c s="1"/>
      <c s="1"/>
      <c s="1"/>
      <c s="1"/>
      <c s="1"/>
    </row>
    <row r="7" spans="1:10" ht="12.75" customHeight="1">
      <c r="A7" t="s">
        <v>645</v>
      </c>
      <c s="16" t="s">
        <v>22</v>
      </c>
      <c s="17" t="s">
        <v>646</v>
      </c>
      <c s="6"/>
      <c s="18" t="s">
        <v>647</v>
      </c>
      <c s="6"/>
      <c s="6"/>
      <c s="6"/>
      <c s="6"/>
      <c s="6"/>
    </row>
    <row r="8" spans="1:10" ht="12.75" customHeight="1">
      <c r="A8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9" spans="1:10" ht="12.75" customHeight="1">
      <c r="A9" s="15"/>
      <c s="15"/>
      <c s="15"/>
      <c s="15"/>
      <c s="15"/>
      <c s="15"/>
      <c s="15"/>
      <c s="15" t="s">
        <v>43</v>
      </c>
      <c s="15" t="s">
        <v>45</v>
      </c>
      <c s="15"/>
    </row>
    <row r="10" spans="1:10" ht="12.75" customHeight="1">
      <c r="A10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11" spans="1:18" ht="12.75" customHeight="1">
      <c r="A11" s="25" t="s">
        <v>49</v>
      </c>
      <c s="25"/>
      <c s="26" t="s">
        <v>648</v>
      </c>
      <c s="25"/>
      <c s="27" t="s">
        <v>649</v>
      </c>
      <c s="25"/>
      <c s="25"/>
      <c s="25"/>
      <c s="28">
        <f>0+Q11</f>
      </c>
      <c s="25"/>
      <c r="O11">
        <f>0+R11</f>
      </c>
      <c r="Q11">
        <f>0+I12+I16+I20+I24+I28+I32+I36+I40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</f>
      </c>
      <c>
        <f>0+O12+O16+O20+O24+O28+O32+O36+O40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</f>
      </c>
    </row>
    <row r="12" spans="1:16" ht="12.75">
      <c r="A12" s="24" t="s">
        <v>51</v>
      </c>
      <c s="29" t="s">
        <v>33</v>
      </c>
      <c s="29" t="s">
        <v>650</v>
      </c>
      <c s="24" t="s">
        <v>53</v>
      </c>
      <c s="30" t="s">
        <v>651</v>
      </c>
      <c s="31" t="s">
        <v>652</v>
      </c>
      <c s="32">
        <v>0.04</v>
      </c>
      <c s="33">
        <v>0</v>
      </c>
      <c s="33">
        <f>ROUND(ROUND(H12,2)*ROUND(G12,3),2)</f>
      </c>
      <c s="31" t="s">
        <v>56</v>
      </c>
      <c r="O12">
        <f>(I12*21)/100</f>
      </c>
      <c t="s">
        <v>27</v>
      </c>
    </row>
    <row r="13" spans="1:5" ht="12.75">
      <c r="A13" s="34" t="s">
        <v>57</v>
      </c>
      <c r="E13" s="35" t="s">
        <v>53</v>
      </c>
    </row>
    <row r="14" spans="1:5" ht="12.75">
      <c r="A14" s="36" t="s">
        <v>59</v>
      </c>
      <c r="E14" s="37" t="s">
        <v>53</v>
      </c>
    </row>
    <row r="15" spans="1:5" ht="12.75">
      <c r="A15" t="s">
        <v>61</v>
      </c>
      <c r="E15" s="35" t="s">
        <v>53</v>
      </c>
    </row>
    <row r="16" spans="1:16" ht="12.75">
      <c r="A16" s="24" t="s">
        <v>653</v>
      </c>
      <c s="29" t="s">
        <v>27</v>
      </c>
      <c s="29" t="s">
        <v>650</v>
      </c>
      <c s="24" t="s">
        <v>33</v>
      </c>
      <c s="30" t="s">
        <v>651</v>
      </c>
      <c s="31" t="s">
        <v>652</v>
      </c>
      <c s="32">
        <v>0.04</v>
      </c>
      <c s="33">
        <v>0</v>
      </c>
      <c s="33">
        <f>ROUND(ROUND(H16,2)*ROUND(G16,3),2)</f>
      </c>
      <c s="31" t="s">
        <v>56</v>
      </c>
      <c r="O16">
        <f>(I16*21)/100</f>
      </c>
      <c t="s">
        <v>27</v>
      </c>
    </row>
    <row r="17" spans="1:5" ht="12.75">
      <c r="A17" s="34" t="s">
        <v>57</v>
      </c>
      <c r="E17" s="35" t="s">
        <v>53</v>
      </c>
    </row>
    <row r="18" spans="1:5" ht="12.75">
      <c r="A18" s="36" t="s">
        <v>59</v>
      </c>
      <c r="E18" s="37" t="s">
        <v>53</v>
      </c>
    </row>
    <row r="19" spans="1:5" ht="12.75">
      <c r="A19" t="s">
        <v>61</v>
      </c>
      <c r="E19" s="35" t="s">
        <v>53</v>
      </c>
    </row>
    <row r="20" spans="1:16" ht="12.75">
      <c r="A20" s="24" t="s">
        <v>51</v>
      </c>
      <c s="29" t="s">
        <v>26</v>
      </c>
      <c s="29" t="s">
        <v>654</v>
      </c>
      <c s="24" t="s">
        <v>53</v>
      </c>
      <c s="30" t="s">
        <v>655</v>
      </c>
      <c s="31" t="s">
        <v>652</v>
      </c>
      <c s="32">
        <v>0.04</v>
      </c>
      <c s="33">
        <v>0</v>
      </c>
      <c s="33">
        <f>ROUND(ROUND(H20,2)*ROUND(G20,3),2)</f>
      </c>
      <c s="31" t="s">
        <v>56</v>
      </c>
      <c r="O20">
        <f>(I20*21)/100</f>
      </c>
      <c t="s">
        <v>27</v>
      </c>
    </row>
    <row r="21" spans="1:5" ht="12.75">
      <c r="A21" s="34" t="s">
        <v>57</v>
      </c>
      <c r="E21" s="35" t="s">
        <v>53</v>
      </c>
    </row>
    <row r="22" spans="1:5" ht="12.75">
      <c r="A22" s="36" t="s">
        <v>59</v>
      </c>
      <c r="E22" s="37" t="s">
        <v>53</v>
      </c>
    </row>
    <row r="23" spans="1:5" ht="12.75">
      <c r="A23" t="s">
        <v>61</v>
      </c>
      <c r="E23" s="35" t="s">
        <v>53</v>
      </c>
    </row>
    <row r="24" spans="1:16" ht="12.75">
      <c r="A24" s="24" t="s">
        <v>653</v>
      </c>
      <c s="29" t="s">
        <v>37</v>
      </c>
      <c s="29" t="s">
        <v>654</v>
      </c>
      <c s="24" t="s">
        <v>33</v>
      </c>
      <c s="30" t="s">
        <v>655</v>
      </c>
      <c s="31" t="s">
        <v>652</v>
      </c>
      <c s="32">
        <v>0.04</v>
      </c>
      <c s="33">
        <v>0</v>
      </c>
      <c s="33">
        <f>ROUND(ROUND(H24,2)*ROUND(G24,3),2)</f>
      </c>
      <c s="31" t="s">
        <v>56</v>
      </c>
      <c r="O24">
        <f>(I24*21)/100</f>
      </c>
      <c t="s">
        <v>27</v>
      </c>
    </row>
    <row r="25" spans="1:5" ht="12.75">
      <c r="A25" s="34" t="s">
        <v>57</v>
      </c>
      <c r="E25" s="35" t="s">
        <v>53</v>
      </c>
    </row>
    <row r="26" spans="1:5" ht="12.75">
      <c r="A26" s="36" t="s">
        <v>59</v>
      </c>
      <c r="E26" s="37" t="s">
        <v>53</v>
      </c>
    </row>
    <row r="27" spans="1:5" ht="12.75">
      <c r="A27" t="s">
        <v>61</v>
      </c>
      <c r="E27" s="35" t="s">
        <v>53</v>
      </c>
    </row>
    <row r="28" spans="1:16" ht="12.75">
      <c r="A28" s="24" t="s">
        <v>51</v>
      </c>
      <c s="29" t="s">
        <v>39</v>
      </c>
      <c s="29" t="s">
        <v>656</v>
      </c>
      <c s="24" t="s">
        <v>53</v>
      </c>
      <c s="30" t="s">
        <v>657</v>
      </c>
      <c s="31" t="s">
        <v>658</v>
      </c>
      <c s="32">
        <v>2</v>
      </c>
      <c s="33">
        <v>0</v>
      </c>
      <c s="33">
        <f>ROUND(ROUND(H28,2)*ROUND(G28,3),2)</f>
      </c>
      <c s="31" t="s">
        <v>56</v>
      </c>
      <c r="O28">
        <f>(I28*21)/100</f>
      </c>
      <c t="s">
        <v>27</v>
      </c>
    </row>
    <row r="29" spans="1:5" ht="12.75">
      <c r="A29" s="34" t="s">
        <v>57</v>
      </c>
      <c r="E29" s="35" t="s">
        <v>53</v>
      </c>
    </row>
    <row r="30" spans="1:5" ht="12.75">
      <c r="A30" s="36" t="s">
        <v>59</v>
      </c>
      <c r="E30" s="37" t="s">
        <v>53</v>
      </c>
    </row>
    <row r="31" spans="1:5" ht="12.75">
      <c r="A31" t="s">
        <v>61</v>
      </c>
      <c r="E31" s="35" t="s">
        <v>53</v>
      </c>
    </row>
    <row r="32" spans="1:16" ht="12.75">
      <c r="A32" s="24" t="s">
        <v>653</v>
      </c>
      <c s="29" t="s">
        <v>41</v>
      </c>
      <c s="29" t="s">
        <v>656</v>
      </c>
      <c s="24" t="s">
        <v>33</v>
      </c>
      <c s="30" t="s">
        <v>657</v>
      </c>
      <c s="31" t="s">
        <v>658</v>
      </c>
      <c s="32">
        <v>2</v>
      </c>
      <c s="33">
        <v>0</v>
      </c>
      <c s="33">
        <f>ROUND(ROUND(H32,2)*ROUND(G32,3),2)</f>
      </c>
      <c s="31" t="s">
        <v>56</v>
      </c>
      <c r="O32">
        <f>(I32*21)/100</f>
      </c>
      <c t="s">
        <v>27</v>
      </c>
    </row>
    <row r="33" spans="1:5" ht="12.75">
      <c r="A33" s="34" t="s">
        <v>57</v>
      </c>
      <c r="E33" s="35" t="s">
        <v>53</v>
      </c>
    </row>
    <row r="34" spans="1:5" ht="12.75">
      <c r="A34" s="36" t="s">
        <v>59</v>
      </c>
      <c r="E34" s="37" t="s">
        <v>53</v>
      </c>
    </row>
    <row r="35" spans="1:5" ht="12.75">
      <c r="A35" t="s">
        <v>61</v>
      </c>
      <c r="E35" s="35" t="s">
        <v>53</v>
      </c>
    </row>
    <row r="36" spans="1:16" ht="12.75">
      <c r="A36" s="24" t="s">
        <v>51</v>
      </c>
      <c s="29" t="s">
        <v>117</v>
      </c>
      <c s="29" t="s">
        <v>659</v>
      </c>
      <c s="24" t="s">
        <v>53</v>
      </c>
      <c s="30" t="s">
        <v>660</v>
      </c>
      <c s="31" t="s">
        <v>129</v>
      </c>
      <c s="32">
        <v>16</v>
      </c>
      <c s="33">
        <v>0</v>
      </c>
      <c s="33">
        <f>ROUND(ROUND(H36,2)*ROUND(G36,3),2)</f>
      </c>
      <c s="31" t="s">
        <v>56</v>
      </c>
      <c r="O36">
        <f>(I36*21)/100</f>
      </c>
      <c t="s">
        <v>27</v>
      </c>
    </row>
    <row r="37" spans="1:5" ht="12.75">
      <c r="A37" s="34" t="s">
        <v>57</v>
      </c>
      <c r="E37" s="35" t="s">
        <v>53</v>
      </c>
    </row>
    <row r="38" spans="1:5" ht="12.75">
      <c r="A38" s="36" t="s">
        <v>59</v>
      </c>
      <c r="E38" s="37" t="s">
        <v>53</v>
      </c>
    </row>
    <row r="39" spans="1:5" ht="12.75">
      <c r="A39" t="s">
        <v>61</v>
      </c>
      <c r="E39" s="35" t="s">
        <v>53</v>
      </c>
    </row>
    <row r="40" spans="1:16" ht="12.75">
      <c r="A40" s="24" t="s">
        <v>653</v>
      </c>
      <c s="29" t="s">
        <v>122</v>
      </c>
      <c s="29" t="s">
        <v>659</v>
      </c>
      <c s="24" t="s">
        <v>33</v>
      </c>
      <c s="30" t="s">
        <v>660</v>
      </c>
      <c s="31" t="s">
        <v>129</v>
      </c>
      <c s="32">
        <v>16</v>
      </c>
      <c s="33">
        <v>0</v>
      </c>
      <c s="33">
        <f>ROUND(ROUND(H40,2)*ROUND(G40,3),2)</f>
      </c>
      <c s="31" t="s">
        <v>56</v>
      </c>
      <c r="O40">
        <f>(I40*21)/100</f>
      </c>
      <c t="s">
        <v>27</v>
      </c>
    </row>
    <row r="41" spans="1:5" ht="12.75">
      <c r="A41" s="34" t="s">
        <v>57</v>
      </c>
      <c r="E41" s="35" t="s">
        <v>53</v>
      </c>
    </row>
    <row r="42" spans="1:5" ht="12.75">
      <c r="A42" s="36" t="s">
        <v>59</v>
      </c>
      <c r="E42" s="37" t="s">
        <v>53</v>
      </c>
    </row>
    <row r="43" spans="1:5" ht="12.75">
      <c r="A43" t="s">
        <v>61</v>
      </c>
      <c r="E43" s="35" t="s">
        <v>53</v>
      </c>
    </row>
    <row r="44" spans="1:16" ht="12.75">
      <c r="A44" s="24" t="s">
        <v>51</v>
      </c>
      <c s="29" t="s">
        <v>44</v>
      </c>
      <c s="29" t="s">
        <v>661</v>
      </c>
      <c s="24" t="s">
        <v>53</v>
      </c>
      <c s="30" t="s">
        <v>662</v>
      </c>
      <c s="31" t="s">
        <v>98</v>
      </c>
      <c s="32">
        <v>10.4</v>
      </c>
      <c s="33">
        <v>0</v>
      </c>
      <c s="33">
        <f>ROUND(ROUND(H44,2)*ROUND(G44,3),2)</f>
      </c>
      <c s="31" t="s">
        <v>56</v>
      </c>
      <c r="O44">
        <f>(I44*21)/100</f>
      </c>
      <c t="s">
        <v>27</v>
      </c>
    </row>
    <row r="45" spans="1:5" ht="12.75">
      <c r="A45" s="34" t="s">
        <v>57</v>
      </c>
      <c r="E45" s="35" t="s">
        <v>663</v>
      </c>
    </row>
    <row r="46" spans="1:5" ht="12.75">
      <c r="A46" s="36" t="s">
        <v>59</v>
      </c>
      <c r="E46" s="37" t="s">
        <v>53</v>
      </c>
    </row>
    <row r="47" spans="1:5" ht="12.75">
      <c r="A47" t="s">
        <v>61</v>
      </c>
      <c r="E47" s="35" t="s">
        <v>53</v>
      </c>
    </row>
    <row r="48" spans="1:16" ht="12.75">
      <c r="A48" s="24" t="s">
        <v>653</v>
      </c>
      <c s="29" t="s">
        <v>46</v>
      </c>
      <c s="29" t="s">
        <v>661</v>
      </c>
      <c s="24" t="s">
        <v>33</v>
      </c>
      <c s="30" t="s">
        <v>662</v>
      </c>
      <c s="31" t="s">
        <v>98</v>
      </c>
      <c s="32">
        <v>10.4</v>
      </c>
      <c s="33">
        <v>0</v>
      </c>
      <c s="33">
        <f>ROUND(ROUND(H48,2)*ROUND(G48,3),2)</f>
      </c>
      <c s="31" t="s">
        <v>56</v>
      </c>
      <c r="O48">
        <f>(I48*21)/100</f>
      </c>
      <c t="s">
        <v>27</v>
      </c>
    </row>
    <row r="49" spans="1:5" ht="12.75">
      <c r="A49" s="34" t="s">
        <v>57</v>
      </c>
      <c r="E49" s="35" t="s">
        <v>663</v>
      </c>
    </row>
    <row r="50" spans="1:5" ht="12.75">
      <c r="A50" s="36" t="s">
        <v>59</v>
      </c>
      <c r="E50" s="37" t="s">
        <v>53</v>
      </c>
    </row>
    <row r="51" spans="1:5" ht="12.75">
      <c r="A51" t="s">
        <v>61</v>
      </c>
      <c r="E51" s="35" t="s">
        <v>53</v>
      </c>
    </row>
    <row r="52" spans="1:16" ht="12.75">
      <c r="A52" s="24" t="s">
        <v>51</v>
      </c>
      <c s="29" t="s">
        <v>48</v>
      </c>
      <c s="29" t="s">
        <v>664</v>
      </c>
      <c s="24" t="s">
        <v>53</v>
      </c>
      <c s="30" t="s">
        <v>665</v>
      </c>
      <c s="31" t="s">
        <v>98</v>
      </c>
      <c s="32">
        <v>10.4</v>
      </c>
      <c s="33">
        <v>0</v>
      </c>
      <c s="33">
        <f>ROUND(ROUND(H52,2)*ROUND(G52,3),2)</f>
      </c>
      <c s="31" t="s">
        <v>56</v>
      </c>
      <c r="O52">
        <f>(I52*21)/100</f>
      </c>
      <c t="s">
        <v>27</v>
      </c>
    </row>
    <row r="53" spans="1:5" ht="12.75">
      <c r="A53" s="34" t="s">
        <v>57</v>
      </c>
      <c r="E53" s="35" t="s">
        <v>53</v>
      </c>
    </row>
    <row r="54" spans="1:5" ht="12.75">
      <c r="A54" s="36" t="s">
        <v>59</v>
      </c>
      <c r="E54" s="37" t="s">
        <v>53</v>
      </c>
    </row>
    <row r="55" spans="1:5" ht="12.75">
      <c r="A55" t="s">
        <v>61</v>
      </c>
      <c r="E55" s="35" t="s">
        <v>53</v>
      </c>
    </row>
    <row r="56" spans="1:16" ht="12.75">
      <c r="A56" s="24" t="s">
        <v>653</v>
      </c>
      <c s="29" t="s">
        <v>140</v>
      </c>
      <c s="29" t="s">
        <v>664</v>
      </c>
      <c s="24" t="s">
        <v>33</v>
      </c>
      <c s="30" t="s">
        <v>665</v>
      </c>
      <c s="31" t="s">
        <v>98</v>
      </c>
      <c s="32">
        <v>10.4</v>
      </c>
      <c s="33">
        <v>0</v>
      </c>
      <c s="33">
        <f>ROUND(ROUND(H56,2)*ROUND(G56,3),2)</f>
      </c>
      <c s="31" t="s">
        <v>56</v>
      </c>
      <c r="O56">
        <f>(I56*21)/100</f>
      </c>
      <c t="s">
        <v>27</v>
      </c>
    </row>
    <row r="57" spans="1:5" ht="12.75">
      <c r="A57" s="34" t="s">
        <v>57</v>
      </c>
      <c r="E57" s="35" t="s">
        <v>53</v>
      </c>
    </row>
    <row r="58" spans="1:5" ht="12.75">
      <c r="A58" s="36" t="s">
        <v>59</v>
      </c>
      <c r="E58" s="37" t="s">
        <v>53</v>
      </c>
    </row>
    <row r="59" spans="1:5" ht="12.75">
      <c r="A59" t="s">
        <v>61</v>
      </c>
      <c r="E59" s="35" t="s">
        <v>53</v>
      </c>
    </row>
    <row r="60" spans="1:16" ht="12.75">
      <c r="A60" s="24" t="s">
        <v>51</v>
      </c>
      <c s="29" t="s">
        <v>146</v>
      </c>
      <c s="29" t="s">
        <v>666</v>
      </c>
      <c s="24" t="s">
        <v>53</v>
      </c>
      <c s="30" t="s">
        <v>667</v>
      </c>
      <c s="31" t="s">
        <v>129</v>
      </c>
      <c s="32">
        <v>8</v>
      </c>
      <c s="33">
        <v>0</v>
      </c>
      <c s="33">
        <f>ROUND(ROUND(H60,2)*ROUND(G60,3),2)</f>
      </c>
      <c s="31" t="s">
        <v>56</v>
      </c>
      <c r="O60">
        <f>(I60*21)/100</f>
      </c>
      <c t="s">
        <v>27</v>
      </c>
    </row>
    <row r="61" spans="1:5" ht="25.5">
      <c r="A61" s="34" t="s">
        <v>57</v>
      </c>
      <c r="E61" s="35" t="s">
        <v>668</v>
      </c>
    </row>
    <row r="62" spans="1:5" ht="12.75">
      <c r="A62" s="36" t="s">
        <v>59</v>
      </c>
      <c r="E62" s="37" t="s">
        <v>53</v>
      </c>
    </row>
    <row r="63" spans="1:5" ht="12.75">
      <c r="A63" t="s">
        <v>61</v>
      </c>
      <c r="E63" s="35" t="s">
        <v>53</v>
      </c>
    </row>
    <row r="64" spans="1:16" ht="12.75">
      <c r="A64" s="24" t="s">
        <v>653</v>
      </c>
      <c s="29" t="s">
        <v>153</v>
      </c>
      <c s="29" t="s">
        <v>666</v>
      </c>
      <c s="24" t="s">
        <v>33</v>
      </c>
      <c s="30" t="s">
        <v>667</v>
      </c>
      <c s="31" t="s">
        <v>129</v>
      </c>
      <c s="32">
        <v>8</v>
      </c>
      <c s="33">
        <v>0</v>
      </c>
      <c s="33">
        <f>ROUND(ROUND(H64,2)*ROUND(G64,3),2)</f>
      </c>
      <c s="31" t="s">
        <v>56</v>
      </c>
      <c r="O64">
        <f>(I64*21)/100</f>
      </c>
      <c t="s">
        <v>27</v>
      </c>
    </row>
    <row r="65" spans="1:5" ht="25.5">
      <c r="A65" s="34" t="s">
        <v>57</v>
      </c>
      <c r="E65" s="35" t="s">
        <v>668</v>
      </c>
    </row>
    <row r="66" spans="1:5" ht="12.75">
      <c r="A66" s="36" t="s">
        <v>59</v>
      </c>
      <c r="E66" s="37" t="s">
        <v>53</v>
      </c>
    </row>
    <row r="67" spans="1:5" ht="12.75">
      <c r="A67" t="s">
        <v>61</v>
      </c>
      <c r="E67" s="35" t="s">
        <v>53</v>
      </c>
    </row>
    <row r="68" spans="1:16" ht="12.75">
      <c r="A68" s="24" t="s">
        <v>51</v>
      </c>
      <c s="29" t="s">
        <v>158</v>
      </c>
      <c s="29" t="s">
        <v>669</v>
      </c>
      <c s="24" t="s">
        <v>53</v>
      </c>
      <c s="30" t="s">
        <v>670</v>
      </c>
      <c s="31" t="s">
        <v>129</v>
      </c>
      <c s="32">
        <v>8</v>
      </c>
      <c s="33">
        <v>0</v>
      </c>
      <c s="33">
        <f>ROUND(ROUND(H68,2)*ROUND(G68,3),2)</f>
      </c>
      <c s="31" t="s">
        <v>56</v>
      </c>
      <c r="O68">
        <f>(I68*21)/100</f>
      </c>
      <c t="s">
        <v>27</v>
      </c>
    </row>
    <row r="69" spans="1:5" ht="12.75">
      <c r="A69" s="34" t="s">
        <v>57</v>
      </c>
      <c r="E69" s="35" t="s">
        <v>53</v>
      </c>
    </row>
    <row r="70" spans="1:5" ht="12.75">
      <c r="A70" s="36" t="s">
        <v>59</v>
      </c>
      <c r="E70" s="37" t="s">
        <v>53</v>
      </c>
    </row>
    <row r="71" spans="1:5" ht="12.75">
      <c r="A71" t="s">
        <v>61</v>
      </c>
      <c r="E71" s="35" t="s">
        <v>53</v>
      </c>
    </row>
    <row r="72" spans="1:16" ht="12.75">
      <c r="A72" s="24" t="s">
        <v>653</v>
      </c>
      <c s="29" t="s">
        <v>164</v>
      </c>
      <c s="29" t="s">
        <v>669</v>
      </c>
      <c s="24" t="s">
        <v>33</v>
      </c>
      <c s="30" t="s">
        <v>670</v>
      </c>
      <c s="31" t="s">
        <v>129</v>
      </c>
      <c s="32">
        <v>8</v>
      </c>
      <c s="33">
        <v>0</v>
      </c>
      <c s="33">
        <f>ROUND(ROUND(H72,2)*ROUND(G72,3),2)</f>
      </c>
      <c s="31" t="s">
        <v>56</v>
      </c>
      <c r="O72">
        <f>(I72*21)/100</f>
      </c>
      <c t="s">
        <v>27</v>
      </c>
    </row>
    <row r="73" spans="1:5" ht="12.75">
      <c r="A73" s="34" t="s">
        <v>57</v>
      </c>
      <c r="E73" s="35" t="s">
        <v>53</v>
      </c>
    </row>
    <row r="74" spans="1:5" ht="12.75">
      <c r="A74" s="36" t="s">
        <v>59</v>
      </c>
      <c r="E74" s="37" t="s">
        <v>53</v>
      </c>
    </row>
    <row r="75" spans="1:5" ht="12.75">
      <c r="A75" t="s">
        <v>61</v>
      </c>
      <c r="E75" s="35" t="s">
        <v>53</v>
      </c>
    </row>
    <row r="76" spans="1:16" ht="12.75">
      <c r="A76" s="24" t="s">
        <v>51</v>
      </c>
      <c s="29" t="s">
        <v>169</v>
      </c>
      <c s="29" t="s">
        <v>671</v>
      </c>
      <c s="24" t="s">
        <v>53</v>
      </c>
      <c s="30" t="s">
        <v>672</v>
      </c>
      <c s="31" t="s">
        <v>129</v>
      </c>
      <c s="32">
        <v>8</v>
      </c>
      <c s="33">
        <v>0</v>
      </c>
      <c s="33">
        <f>ROUND(ROUND(H76,2)*ROUND(G76,3),2)</f>
      </c>
      <c s="31" t="s">
        <v>56</v>
      </c>
      <c r="O76">
        <f>(I76*21)/100</f>
      </c>
      <c t="s">
        <v>27</v>
      </c>
    </row>
    <row r="77" spans="1:5" ht="12.75">
      <c r="A77" s="34" t="s">
        <v>57</v>
      </c>
      <c r="E77" s="35" t="s">
        <v>53</v>
      </c>
    </row>
    <row r="78" spans="1:5" ht="12.75">
      <c r="A78" s="36" t="s">
        <v>59</v>
      </c>
      <c r="E78" s="37" t="s">
        <v>53</v>
      </c>
    </row>
    <row r="79" spans="1:5" ht="12.75">
      <c r="A79" t="s">
        <v>61</v>
      </c>
      <c r="E79" s="35" t="s">
        <v>53</v>
      </c>
    </row>
    <row r="80" spans="1:16" ht="12.75">
      <c r="A80" s="24" t="s">
        <v>653</v>
      </c>
      <c s="29" t="s">
        <v>176</v>
      </c>
      <c s="29" t="s">
        <v>671</v>
      </c>
      <c s="24" t="s">
        <v>33</v>
      </c>
      <c s="30" t="s">
        <v>672</v>
      </c>
      <c s="31" t="s">
        <v>129</v>
      </c>
      <c s="32">
        <v>8</v>
      </c>
      <c s="33">
        <v>0</v>
      </c>
      <c s="33">
        <f>ROUND(ROUND(H80,2)*ROUND(G80,3),2)</f>
      </c>
      <c s="31" t="s">
        <v>56</v>
      </c>
      <c r="O80">
        <f>(I80*21)/100</f>
      </c>
      <c t="s">
        <v>27</v>
      </c>
    </row>
    <row r="81" spans="1:5" ht="12.75">
      <c r="A81" s="34" t="s">
        <v>57</v>
      </c>
      <c r="E81" s="35" t="s">
        <v>53</v>
      </c>
    </row>
    <row r="82" spans="1:5" ht="12.75">
      <c r="A82" s="36" t="s">
        <v>59</v>
      </c>
      <c r="E82" s="37" t="s">
        <v>53</v>
      </c>
    </row>
    <row r="83" spans="1:5" ht="12.75">
      <c r="A83" t="s">
        <v>61</v>
      </c>
      <c r="E83" s="35" t="s">
        <v>53</v>
      </c>
    </row>
    <row r="84" spans="1:16" ht="12.75">
      <c r="A84" s="24" t="s">
        <v>51</v>
      </c>
      <c s="29" t="s">
        <v>182</v>
      </c>
      <c s="29" t="s">
        <v>673</v>
      </c>
      <c s="24" t="s">
        <v>53</v>
      </c>
      <c s="30" t="s">
        <v>674</v>
      </c>
      <c s="31" t="s">
        <v>98</v>
      </c>
      <c s="32">
        <v>10.4</v>
      </c>
      <c s="33">
        <v>0</v>
      </c>
      <c s="33">
        <f>ROUND(ROUND(H84,2)*ROUND(G84,3),2)</f>
      </c>
      <c s="31" t="s">
        <v>56</v>
      </c>
      <c r="O84">
        <f>(I84*21)/100</f>
      </c>
      <c t="s">
        <v>27</v>
      </c>
    </row>
    <row r="85" spans="1:5" ht="12.75">
      <c r="A85" s="34" t="s">
        <v>57</v>
      </c>
      <c r="E85" s="35" t="s">
        <v>53</v>
      </c>
    </row>
    <row r="86" spans="1:5" ht="12.75">
      <c r="A86" s="36" t="s">
        <v>59</v>
      </c>
      <c r="E86" s="37" t="s">
        <v>53</v>
      </c>
    </row>
    <row r="87" spans="1:5" ht="12.75">
      <c r="A87" t="s">
        <v>61</v>
      </c>
      <c r="E87" s="35" t="s">
        <v>53</v>
      </c>
    </row>
    <row r="88" spans="1:16" ht="12.75">
      <c r="A88" s="24" t="s">
        <v>653</v>
      </c>
      <c s="29" t="s">
        <v>188</v>
      </c>
      <c s="29" t="s">
        <v>673</v>
      </c>
      <c s="24" t="s">
        <v>33</v>
      </c>
      <c s="30" t="s">
        <v>674</v>
      </c>
      <c s="31" t="s">
        <v>98</v>
      </c>
      <c s="32">
        <v>10.4</v>
      </c>
      <c s="33">
        <v>0</v>
      </c>
      <c s="33">
        <f>ROUND(ROUND(H88,2)*ROUND(G88,3),2)</f>
      </c>
      <c s="31" t="s">
        <v>56</v>
      </c>
      <c r="O88">
        <f>(I88*21)/100</f>
      </c>
      <c t="s">
        <v>27</v>
      </c>
    </row>
    <row r="89" spans="1:5" ht="12.75">
      <c r="A89" s="34" t="s">
        <v>57</v>
      </c>
      <c r="E89" s="35" t="s">
        <v>53</v>
      </c>
    </row>
    <row r="90" spans="1:5" ht="12.75">
      <c r="A90" s="36" t="s">
        <v>59</v>
      </c>
      <c r="E90" s="37" t="s">
        <v>53</v>
      </c>
    </row>
    <row r="91" spans="1:5" ht="12.75">
      <c r="A91" t="s">
        <v>61</v>
      </c>
      <c r="E91" s="35" t="s">
        <v>53</v>
      </c>
    </row>
    <row r="92" spans="1:16" ht="12.75">
      <c r="A92" s="24" t="s">
        <v>51</v>
      </c>
      <c s="29" t="s">
        <v>194</v>
      </c>
      <c s="29" t="s">
        <v>675</v>
      </c>
      <c s="24" t="s">
        <v>53</v>
      </c>
      <c s="30" t="s">
        <v>676</v>
      </c>
      <c s="31" t="s">
        <v>87</v>
      </c>
      <c s="32">
        <v>4.4</v>
      </c>
      <c s="33">
        <v>0</v>
      </c>
      <c s="33">
        <f>ROUND(ROUND(H92,2)*ROUND(G92,3),2)</f>
      </c>
      <c s="31" t="s">
        <v>56</v>
      </c>
      <c r="O92">
        <f>(I92*21)/100</f>
      </c>
      <c t="s">
        <v>27</v>
      </c>
    </row>
    <row r="93" spans="1:5" ht="12.75">
      <c r="A93" s="34" t="s">
        <v>57</v>
      </c>
      <c r="E93" s="35" t="s">
        <v>53</v>
      </c>
    </row>
    <row r="94" spans="1:5" ht="12.75">
      <c r="A94" s="36" t="s">
        <v>59</v>
      </c>
      <c r="E94" s="37" t="s">
        <v>53</v>
      </c>
    </row>
    <row r="95" spans="1:5" ht="12.75">
      <c r="A95" t="s">
        <v>61</v>
      </c>
      <c r="E95" s="35" t="s">
        <v>53</v>
      </c>
    </row>
    <row r="96" spans="1:16" ht="12.75">
      <c r="A96" s="24" t="s">
        <v>653</v>
      </c>
      <c s="29" t="s">
        <v>200</v>
      </c>
      <c s="29" t="s">
        <v>675</v>
      </c>
      <c s="24" t="s">
        <v>33</v>
      </c>
      <c s="30" t="s">
        <v>676</v>
      </c>
      <c s="31" t="s">
        <v>87</v>
      </c>
      <c s="32">
        <v>4.4</v>
      </c>
      <c s="33">
        <v>0</v>
      </c>
      <c s="33">
        <f>ROUND(ROUND(H96,2)*ROUND(G96,3),2)</f>
      </c>
      <c s="31" t="s">
        <v>56</v>
      </c>
      <c r="O96">
        <f>(I96*21)/100</f>
      </c>
      <c t="s">
        <v>27</v>
      </c>
    </row>
    <row r="97" spans="1:5" ht="12.75">
      <c r="A97" s="34" t="s">
        <v>57</v>
      </c>
      <c r="E97" s="35" t="s">
        <v>53</v>
      </c>
    </row>
    <row r="98" spans="1:5" ht="12.75">
      <c r="A98" s="36" t="s">
        <v>59</v>
      </c>
      <c r="E98" s="37" t="s">
        <v>53</v>
      </c>
    </row>
    <row r="99" spans="1:5" ht="12.75">
      <c r="A99" t="s">
        <v>61</v>
      </c>
      <c r="E99" s="35" t="s">
        <v>53</v>
      </c>
    </row>
    <row r="100" spans="1:16" ht="12.75">
      <c r="A100" s="24" t="s">
        <v>51</v>
      </c>
      <c s="29" t="s">
        <v>205</v>
      </c>
      <c s="29" t="s">
        <v>677</v>
      </c>
      <c s="24" t="s">
        <v>53</v>
      </c>
      <c s="30" t="s">
        <v>678</v>
      </c>
      <c s="31" t="s">
        <v>129</v>
      </c>
      <c s="32">
        <v>8</v>
      </c>
      <c s="33">
        <v>0</v>
      </c>
      <c s="33">
        <f>ROUND(ROUND(H100,2)*ROUND(G100,3),2)</f>
      </c>
      <c s="31" t="s">
        <v>56</v>
      </c>
      <c r="O100">
        <f>(I100*21)/100</f>
      </c>
      <c t="s">
        <v>27</v>
      </c>
    </row>
    <row r="101" spans="1:5" ht="12.75">
      <c r="A101" s="34" t="s">
        <v>57</v>
      </c>
      <c r="E101" s="35" t="s">
        <v>53</v>
      </c>
    </row>
    <row r="102" spans="1:5" ht="12.75">
      <c r="A102" s="36" t="s">
        <v>59</v>
      </c>
      <c r="E102" s="37" t="s">
        <v>53</v>
      </c>
    </row>
    <row r="103" spans="1:5" ht="12.75">
      <c r="A103" t="s">
        <v>61</v>
      </c>
      <c r="E103" s="35" t="s">
        <v>53</v>
      </c>
    </row>
    <row r="104" spans="1:16" ht="12.75">
      <c r="A104" s="24" t="s">
        <v>653</v>
      </c>
      <c s="29" t="s">
        <v>211</v>
      </c>
      <c s="29" t="s">
        <v>677</v>
      </c>
      <c s="24" t="s">
        <v>33</v>
      </c>
      <c s="30" t="s">
        <v>678</v>
      </c>
      <c s="31" t="s">
        <v>129</v>
      </c>
      <c s="32">
        <v>8</v>
      </c>
      <c s="33">
        <v>0</v>
      </c>
      <c s="33">
        <f>ROUND(ROUND(H104,2)*ROUND(G104,3),2)</f>
      </c>
      <c s="31" t="s">
        <v>56</v>
      </c>
      <c r="O104">
        <f>(I104*21)/100</f>
      </c>
      <c t="s">
        <v>27</v>
      </c>
    </row>
    <row r="105" spans="1:5" ht="12.75">
      <c r="A105" s="34" t="s">
        <v>57</v>
      </c>
      <c r="E105" s="35" t="s">
        <v>53</v>
      </c>
    </row>
    <row r="106" spans="1:5" ht="12.75">
      <c r="A106" s="36" t="s">
        <v>59</v>
      </c>
      <c r="E106" s="37" t="s">
        <v>53</v>
      </c>
    </row>
    <row r="107" spans="1:5" ht="12.75">
      <c r="A107" t="s">
        <v>61</v>
      </c>
      <c r="E107" s="35" t="s">
        <v>53</v>
      </c>
    </row>
    <row r="108" spans="1:16" ht="12.75">
      <c r="A108" s="24" t="s">
        <v>51</v>
      </c>
      <c s="29" t="s">
        <v>218</v>
      </c>
      <c s="29" t="s">
        <v>679</v>
      </c>
      <c s="24" t="s">
        <v>53</v>
      </c>
      <c s="30" t="s">
        <v>680</v>
      </c>
      <c s="31" t="s">
        <v>87</v>
      </c>
      <c s="32">
        <v>0.8</v>
      </c>
      <c s="33">
        <v>0</v>
      </c>
      <c s="33">
        <f>ROUND(ROUND(H108,2)*ROUND(G108,3),2)</f>
      </c>
      <c s="31" t="s">
        <v>56</v>
      </c>
      <c r="O108">
        <f>(I108*21)/100</f>
      </c>
      <c t="s">
        <v>27</v>
      </c>
    </row>
    <row r="109" spans="1:5" ht="12.75">
      <c r="A109" s="34" t="s">
        <v>57</v>
      </c>
      <c r="E109" s="35" t="s">
        <v>53</v>
      </c>
    </row>
    <row r="110" spans="1:5" ht="12.75">
      <c r="A110" s="36" t="s">
        <v>59</v>
      </c>
      <c r="E110" s="37" t="s">
        <v>53</v>
      </c>
    </row>
    <row r="111" spans="1:5" ht="12.75">
      <c r="A111" t="s">
        <v>61</v>
      </c>
      <c r="E111" s="35" t="s">
        <v>53</v>
      </c>
    </row>
    <row r="112" spans="1:16" ht="12.75">
      <c r="A112" s="24" t="s">
        <v>653</v>
      </c>
      <c s="29" t="s">
        <v>225</v>
      </c>
      <c s="29" t="s">
        <v>679</v>
      </c>
      <c s="24" t="s">
        <v>33</v>
      </c>
      <c s="30" t="s">
        <v>680</v>
      </c>
      <c s="31" t="s">
        <v>87</v>
      </c>
      <c s="32">
        <v>0.8</v>
      </c>
      <c s="33">
        <v>0</v>
      </c>
      <c s="33">
        <f>ROUND(ROUND(H112,2)*ROUND(G112,3),2)</f>
      </c>
      <c s="31" t="s">
        <v>56</v>
      </c>
      <c r="O112">
        <f>(I112*21)/100</f>
      </c>
      <c t="s">
        <v>27</v>
      </c>
    </row>
    <row r="113" spans="1:5" ht="12.75">
      <c r="A113" s="34" t="s">
        <v>57</v>
      </c>
      <c r="E113" s="35" t="s">
        <v>53</v>
      </c>
    </row>
    <row r="114" spans="1:5" ht="12.75">
      <c r="A114" s="36" t="s">
        <v>59</v>
      </c>
      <c r="E114" s="37" t="s">
        <v>53</v>
      </c>
    </row>
    <row r="115" spans="1:5" ht="12.75">
      <c r="A115" t="s">
        <v>61</v>
      </c>
      <c r="E115" s="35" t="s">
        <v>53</v>
      </c>
    </row>
    <row r="116" spans="1:16" ht="12.75">
      <c r="A116" s="24" t="s">
        <v>51</v>
      </c>
      <c s="29" t="s">
        <v>230</v>
      </c>
      <c s="29" t="s">
        <v>681</v>
      </c>
      <c s="24" t="s">
        <v>53</v>
      </c>
      <c s="30" t="s">
        <v>682</v>
      </c>
      <c s="31" t="s">
        <v>129</v>
      </c>
      <c s="32">
        <v>16</v>
      </c>
      <c s="33">
        <v>0</v>
      </c>
      <c s="33">
        <f>ROUND(ROUND(H116,2)*ROUND(G116,3),2)</f>
      </c>
      <c s="31" t="s">
        <v>56</v>
      </c>
      <c r="O116">
        <f>(I116*21)/100</f>
      </c>
      <c t="s">
        <v>27</v>
      </c>
    </row>
    <row r="117" spans="1:5" ht="12.75">
      <c r="A117" s="34" t="s">
        <v>57</v>
      </c>
      <c r="E117" s="35" t="s">
        <v>53</v>
      </c>
    </row>
    <row r="118" spans="1:5" ht="12.75">
      <c r="A118" s="36" t="s">
        <v>59</v>
      </c>
      <c r="E118" s="37" t="s">
        <v>53</v>
      </c>
    </row>
    <row r="119" spans="1:5" ht="12.75">
      <c r="A119" t="s">
        <v>61</v>
      </c>
      <c r="E119" s="35" t="s">
        <v>53</v>
      </c>
    </row>
    <row r="120" spans="1:16" ht="12.75">
      <c r="A120" s="24" t="s">
        <v>653</v>
      </c>
      <c s="29" t="s">
        <v>235</v>
      </c>
      <c s="29" t="s">
        <v>681</v>
      </c>
      <c s="24" t="s">
        <v>33</v>
      </c>
      <c s="30" t="s">
        <v>682</v>
      </c>
      <c s="31" t="s">
        <v>129</v>
      </c>
      <c s="32">
        <v>16</v>
      </c>
      <c s="33">
        <v>0</v>
      </c>
      <c s="33">
        <f>ROUND(ROUND(H120,2)*ROUND(G120,3),2)</f>
      </c>
      <c s="31" t="s">
        <v>56</v>
      </c>
      <c r="O120">
        <f>(I120*21)/100</f>
      </c>
      <c t="s">
        <v>27</v>
      </c>
    </row>
    <row r="121" spans="1:5" ht="12.75">
      <c r="A121" s="34" t="s">
        <v>57</v>
      </c>
      <c r="E121" s="35" t="s">
        <v>53</v>
      </c>
    </row>
    <row r="122" spans="1:5" ht="12.75">
      <c r="A122" s="36" t="s">
        <v>59</v>
      </c>
      <c r="E122" s="37" t="s">
        <v>53</v>
      </c>
    </row>
    <row r="123" spans="1:5" ht="12.75">
      <c r="A123" t="s">
        <v>61</v>
      </c>
      <c r="E123" s="35" t="s">
        <v>53</v>
      </c>
    </row>
    <row r="124" spans="1:16" ht="12.75">
      <c r="A124" s="24" t="s">
        <v>51</v>
      </c>
      <c s="29" t="s">
        <v>240</v>
      </c>
      <c s="29" t="s">
        <v>683</v>
      </c>
      <c s="24" t="s">
        <v>53</v>
      </c>
      <c s="30" t="s">
        <v>684</v>
      </c>
      <c s="31" t="s">
        <v>87</v>
      </c>
      <c s="32">
        <v>7</v>
      </c>
      <c s="33">
        <v>0</v>
      </c>
      <c s="33">
        <f>ROUND(ROUND(H124,2)*ROUND(G124,3),2)</f>
      </c>
      <c s="31" t="s">
        <v>56</v>
      </c>
      <c r="O124">
        <f>(I124*21)/100</f>
      </c>
      <c t="s">
        <v>27</v>
      </c>
    </row>
    <row r="125" spans="1:5" ht="12.75">
      <c r="A125" s="34" t="s">
        <v>57</v>
      </c>
      <c r="E125" s="35" t="s">
        <v>53</v>
      </c>
    </row>
    <row r="126" spans="1:5" ht="12.75">
      <c r="A126" s="36" t="s">
        <v>59</v>
      </c>
      <c r="E126" s="37" t="s">
        <v>53</v>
      </c>
    </row>
    <row r="127" spans="1:5" ht="12.75">
      <c r="A127" t="s">
        <v>61</v>
      </c>
      <c r="E127" s="35" t="s">
        <v>53</v>
      </c>
    </row>
    <row r="128" spans="1:16" ht="12.75">
      <c r="A128" s="24" t="s">
        <v>653</v>
      </c>
      <c s="29" t="s">
        <v>246</v>
      </c>
      <c s="29" t="s">
        <v>683</v>
      </c>
      <c s="24" t="s">
        <v>33</v>
      </c>
      <c s="30" t="s">
        <v>684</v>
      </c>
      <c s="31" t="s">
        <v>87</v>
      </c>
      <c s="32">
        <v>7</v>
      </c>
      <c s="33">
        <v>0</v>
      </c>
      <c s="33">
        <f>ROUND(ROUND(H128,2)*ROUND(G128,3),2)</f>
      </c>
      <c s="31" t="s">
        <v>56</v>
      </c>
      <c r="O128">
        <f>(I128*21)/100</f>
      </c>
      <c t="s">
        <v>27</v>
      </c>
    </row>
    <row r="129" spans="1:5" ht="12.75">
      <c r="A129" s="34" t="s">
        <v>57</v>
      </c>
      <c r="E129" s="35" t="s">
        <v>53</v>
      </c>
    </row>
    <row r="130" spans="1:5" ht="12.75">
      <c r="A130" s="36" t="s">
        <v>59</v>
      </c>
      <c r="E130" s="37" t="s">
        <v>53</v>
      </c>
    </row>
    <row r="131" spans="1:5" ht="12.75">
      <c r="A131" t="s">
        <v>61</v>
      </c>
      <c r="E131" s="35" t="s">
        <v>53</v>
      </c>
    </row>
    <row r="132" spans="1:16" ht="12.75">
      <c r="A132" s="24" t="s">
        <v>51</v>
      </c>
      <c s="29" t="s">
        <v>251</v>
      </c>
      <c s="29" t="s">
        <v>685</v>
      </c>
      <c s="24" t="s">
        <v>53</v>
      </c>
      <c s="30" t="s">
        <v>686</v>
      </c>
      <c s="31" t="s">
        <v>87</v>
      </c>
      <c s="32">
        <v>7</v>
      </c>
      <c s="33">
        <v>0</v>
      </c>
      <c s="33">
        <f>ROUND(ROUND(H132,2)*ROUND(G132,3),2)</f>
      </c>
      <c s="31" t="s">
        <v>56</v>
      </c>
      <c r="O132">
        <f>(I132*21)/100</f>
      </c>
      <c t="s">
        <v>27</v>
      </c>
    </row>
    <row r="133" spans="1:5" ht="12.75">
      <c r="A133" s="34" t="s">
        <v>57</v>
      </c>
      <c r="E133" s="35" t="s">
        <v>53</v>
      </c>
    </row>
    <row r="134" spans="1:5" ht="12.75">
      <c r="A134" s="36" t="s">
        <v>59</v>
      </c>
      <c r="E134" s="37" t="s">
        <v>53</v>
      </c>
    </row>
    <row r="135" spans="1:5" ht="12.75">
      <c r="A135" t="s">
        <v>61</v>
      </c>
      <c r="E135" s="35" t="s">
        <v>53</v>
      </c>
    </row>
    <row r="136" spans="1:16" ht="12.75">
      <c r="A136" s="24" t="s">
        <v>653</v>
      </c>
      <c s="29" t="s">
        <v>257</v>
      </c>
      <c s="29" t="s">
        <v>685</v>
      </c>
      <c s="24" t="s">
        <v>33</v>
      </c>
      <c s="30" t="s">
        <v>686</v>
      </c>
      <c s="31" t="s">
        <v>87</v>
      </c>
      <c s="32">
        <v>7</v>
      </c>
      <c s="33">
        <v>0</v>
      </c>
      <c s="33">
        <f>ROUND(ROUND(H136,2)*ROUND(G136,3),2)</f>
      </c>
      <c s="31" t="s">
        <v>56</v>
      </c>
      <c r="O136">
        <f>(I136*21)/100</f>
      </c>
      <c t="s">
        <v>27</v>
      </c>
    </row>
    <row r="137" spans="1:5" ht="12.75">
      <c r="A137" s="34" t="s">
        <v>57</v>
      </c>
      <c r="E137" s="35" t="s">
        <v>53</v>
      </c>
    </row>
    <row r="138" spans="1:5" ht="12.75">
      <c r="A138" s="36" t="s">
        <v>59</v>
      </c>
      <c r="E138" s="37" t="s">
        <v>53</v>
      </c>
    </row>
    <row r="139" spans="1:5" ht="12.75">
      <c r="A139" t="s">
        <v>61</v>
      </c>
      <c r="E139" s="35" t="s">
        <v>53</v>
      </c>
    </row>
    <row r="140" spans="1:16" ht="12.75">
      <c r="A140" s="24" t="s">
        <v>51</v>
      </c>
      <c s="29" t="s">
        <v>263</v>
      </c>
      <c s="29" t="s">
        <v>687</v>
      </c>
      <c s="24" t="s">
        <v>53</v>
      </c>
      <c s="30" t="s">
        <v>688</v>
      </c>
      <c s="31" t="s">
        <v>87</v>
      </c>
      <c s="32">
        <v>7</v>
      </c>
      <c s="33">
        <v>0</v>
      </c>
      <c s="33">
        <f>ROUND(ROUND(H140,2)*ROUND(G140,3),2)</f>
      </c>
      <c s="31" t="s">
        <v>56</v>
      </c>
      <c r="O140">
        <f>(I140*21)/100</f>
      </c>
      <c t="s">
        <v>27</v>
      </c>
    </row>
    <row r="141" spans="1:5" ht="12.75">
      <c r="A141" s="34" t="s">
        <v>57</v>
      </c>
      <c r="E141" s="35" t="s">
        <v>53</v>
      </c>
    </row>
    <row r="142" spans="1:5" ht="12.75">
      <c r="A142" s="36" t="s">
        <v>59</v>
      </c>
      <c r="E142" s="37" t="s">
        <v>53</v>
      </c>
    </row>
    <row r="143" spans="1:5" ht="12.75">
      <c r="A143" t="s">
        <v>61</v>
      </c>
      <c r="E143" s="35" t="s">
        <v>53</v>
      </c>
    </row>
    <row r="144" spans="1:16" ht="12.75">
      <c r="A144" s="24" t="s">
        <v>653</v>
      </c>
      <c s="29" t="s">
        <v>463</v>
      </c>
      <c s="29" t="s">
        <v>687</v>
      </c>
      <c s="24" t="s">
        <v>33</v>
      </c>
      <c s="30" t="s">
        <v>688</v>
      </c>
      <c s="31" t="s">
        <v>87</v>
      </c>
      <c s="32">
        <v>7</v>
      </c>
      <c s="33">
        <v>0</v>
      </c>
      <c s="33">
        <f>ROUND(ROUND(H144,2)*ROUND(G144,3),2)</f>
      </c>
      <c s="31" t="s">
        <v>56</v>
      </c>
      <c r="O144">
        <f>(I144*21)/100</f>
      </c>
      <c t="s">
        <v>27</v>
      </c>
    </row>
    <row r="145" spans="1:5" ht="12.75">
      <c r="A145" s="34" t="s">
        <v>57</v>
      </c>
      <c r="E145" s="35" t="s">
        <v>53</v>
      </c>
    </row>
    <row r="146" spans="1:5" ht="12.75">
      <c r="A146" s="36" t="s">
        <v>59</v>
      </c>
      <c r="E146" s="37" t="s">
        <v>53</v>
      </c>
    </row>
    <row r="147" spans="1:5" ht="12.75">
      <c r="A147" t="s">
        <v>61</v>
      </c>
      <c r="E147" s="35" t="s">
        <v>53</v>
      </c>
    </row>
    <row r="148" spans="1:16" ht="12.75">
      <c r="A148" s="24" t="s">
        <v>51</v>
      </c>
      <c s="29" t="s">
        <v>689</v>
      </c>
      <c s="29" t="s">
        <v>690</v>
      </c>
      <c s="24" t="s">
        <v>53</v>
      </c>
      <c s="30" t="s">
        <v>691</v>
      </c>
      <c s="31" t="s">
        <v>98</v>
      </c>
      <c s="32">
        <v>13.6</v>
      </c>
      <c s="33">
        <v>0</v>
      </c>
      <c s="33">
        <f>ROUND(ROUND(H148,2)*ROUND(G148,3),2)</f>
      </c>
      <c s="31" t="s">
        <v>56</v>
      </c>
      <c r="O148">
        <f>(I148*21)/100</f>
      </c>
      <c t="s">
        <v>27</v>
      </c>
    </row>
    <row r="149" spans="1:5" ht="12.75">
      <c r="A149" s="34" t="s">
        <v>57</v>
      </c>
      <c r="E149" s="35" t="s">
        <v>53</v>
      </c>
    </row>
    <row r="150" spans="1:5" ht="12.75">
      <c r="A150" s="36" t="s">
        <v>59</v>
      </c>
      <c r="E150" s="37" t="s">
        <v>53</v>
      </c>
    </row>
    <row r="151" spans="1:5" ht="12.75">
      <c r="A151" t="s">
        <v>61</v>
      </c>
      <c r="E151" s="35" t="s">
        <v>53</v>
      </c>
    </row>
    <row r="152" spans="1:16" ht="12.75">
      <c r="A152" s="24" t="s">
        <v>653</v>
      </c>
      <c s="29" t="s">
        <v>692</v>
      </c>
      <c s="29" t="s">
        <v>690</v>
      </c>
      <c s="24" t="s">
        <v>33</v>
      </c>
      <c s="30" t="s">
        <v>691</v>
      </c>
      <c s="31" t="s">
        <v>98</v>
      </c>
      <c s="32">
        <v>13.6</v>
      </c>
      <c s="33">
        <v>0</v>
      </c>
      <c s="33">
        <f>ROUND(ROUND(H152,2)*ROUND(G152,3),2)</f>
      </c>
      <c s="31" t="s">
        <v>56</v>
      </c>
      <c r="O152">
        <f>(I152*21)/100</f>
      </c>
      <c t="s">
        <v>27</v>
      </c>
    </row>
    <row r="153" spans="1:5" ht="12.75">
      <c r="A153" s="34" t="s">
        <v>57</v>
      </c>
      <c r="E153" s="35" t="s">
        <v>53</v>
      </c>
    </row>
    <row r="154" spans="1:5" ht="12.75">
      <c r="A154" s="36" t="s">
        <v>59</v>
      </c>
      <c r="E154" s="37" t="s">
        <v>53</v>
      </c>
    </row>
    <row r="155" spans="1:5" ht="12.75">
      <c r="A155" t="s">
        <v>61</v>
      </c>
      <c r="E155" s="35" t="s">
        <v>53</v>
      </c>
    </row>
    <row r="156" spans="1:16" ht="12.75">
      <c r="A156" s="24" t="s">
        <v>51</v>
      </c>
      <c s="29" t="s">
        <v>693</v>
      </c>
      <c s="29" t="s">
        <v>694</v>
      </c>
      <c s="24" t="s">
        <v>53</v>
      </c>
      <c s="30" t="s">
        <v>695</v>
      </c>
      <c s="31" t="s">
        <v>98</v>
      </c>
      <c s="32">
        <v>35</v>
      </c>
      <c s="33">
        <v>0</v>
      </c>
      <c s="33">
        <f>ROUND(ROUND(H156,2)*ROUND(G156,3),2)</f>
      </c>
      <c s="31" t="s">
        <v>56</v>
      </c>
      <c r="O156">
        <f>(I156*21)/100</f>
      </c>
      <c t="s">
        <v>27</v>
      </c>
    </row>
    <row r="157" spans="1:5" ht="12.75">
      <c r="A157" s="34" t="s">
        <v>57</v>
      </c>
      <c r="E157" s="35" t="s">
        <v>53</v>
      </c>
    </row>
    <row r="158" spans="1:5" ht="12.75">
      <c r="A158" s="36" t="s">
        <v>59</v>
      </c>
      <c r="E158" s="37" t="s">
        <v>53</v>
      </c>
    </row>
    <row r="159" spans="1:5" ht="12.75">
      <c r="A159" t="s">
        <v>61</v>
      </c>
      <c r="E159" s="35" t="s">
        <v>53</v>
      </c>
    </row>
    <row r="160" spans="1:16" ht="12.75">
      <c r="A160" s="24" t="s">
        <v>653</v>
      </c>
      <c s="29" t="s">
        <v>696</v>
      </c>
      <c s="29" t="s">
        <v>694</v>
      </c>
      <c s="24" t="s">
        <v>33</v>
      </c>
      <c s="30" t="s">
        <v>695</v>
      </c>
      <c s="31" t="s">
        <v>98</v>
      </c>
      <c s="32">
        <v>35</v>
      </c>
      <c s="33">
        <v>0</v>
      </c>
      <c s="33">
        <f>ROUND(ROUND(H160,2)*ROUND(G160,3),2)</f>
      </c>
      <c s="31" t="s">
        <v>56</v>
      </c>
      <c r="O160">
        <f>(I160*21)/100</f>
      </c>
      <c t="s">
        <v>27</v>
      </c>
    </row>
    <row r="161" spans="1:5" ht="12.75">
      <c r="A161" s="34" t="s">
        <v>57</v>
      </c>
      <c r="E161" s="35" t="s">
        <v>53</v>
      </c>
    </row>
    <row r="162" spans="1:5" ht="12.75">
      <c r="A162" s="36" t="s">
        <v>59</v>
      </c>
      <c r="E162" s="37" t="s">
        <v>53</v>
      </c>
    </row>
    <row r="163" spans="1:5" ht="12.75">
      <c r="A163" t="s">
        <v>61</v>
      </c>
      <c r="E163" s="35" t="s">
        <v>53</v>
      </c>
    </row>
    <row r="164" spans="1:16" ht="12.75">
      <c r="A164" s="24" t="s">
        <v>51</v>
      </c>
      <c s="29" t="s">
        <v>697</v>
      </c>
      <c s="29" t="s">
        <v>698</v>
      </c>
      <c s="24" t="s">
        <v>53</v>
      </c>
      <c s="30" t="s">
        <v>699</v>
      </c>
      <c s="31" t="s">
        <v>129</v>
      </c>
      <c s="32">
        <v>35</v>
      </c>
      <c s="33">
        <v>0</v>
      </c>
      <c s="33">
        <f>ROUND(ROUND(H164,2)*ROUND(G164,3),2)</f>
      </c>
      <c s="31" t="s">
        <v>56</v>
      </c>
      <c r="O164">
        <f>(I164*21)/100</f>
      </c>
      <c t="s">
        <v>27</v>
      </c>
    </row>
    <row r="165" spans="1:5" ht="12.75">
      <c r="A165" s="34" t="s">
        <v>57</v>
      </c>
      <c r="E165" s="35" t="s">
        <v>53</v>
      </c>
    </row>
    <row r="166" spans="1:5" ht="12.75">
      <c r="A166" s="36" t="s">
        <v>59</v>
      </c>
      <c r="E166" s="37" t="s">
        <v>53</v>
      </c>
    </row>
    <row r="167" spans="1:5" ht="12.75">
      <c r="A167" t="s">
        <v>61</v>
      </c>
      <c r="E167" s="35" t="s">
        <v>53</v>
      </c>
    </row>
    <row r="168" spans="1:16" ht="12.75">
      <c r="A168" s="24" t="s">
        <v>653</v>
      </c>
      <c s="29" t="s">
        <v>700</v>
      </c>
      <c s="29" t="s">
        <v>698</v>
      </c>
      <c s="24" t="s">
        <v>33</v>
      </c>
      <c s="30" t="s">
        <v>699</v>
      </c>
      <c s="31" t="s">
        <v>129</v>
      </c>
      <c s="32">
        <v>35</v>
      </c>
      <c s="33">
        <v>0</v>
      </c>
      <c s="33">
        <f>ROUND(ROUND(H168,2)*ROUND(G168,3),2)</f>
      </c>
      <c s="31" t="s">
        <v>56</v>
      </c>
      <c r="O168">
        <f>(I168*21)/100</f>
      </c>
      <c t="s">
        <v>27</v>
      </c>
    </row>
    <row r="169" spans="1:5" ht="12.75">
      <c r="A169" s="34" t="s">
        <v>57</v>
      </c>
      <c r="E169" s="35" t="s">
        <v>53</v>
      </c>
    </row>
    <row r="170" spans="1:5" ht="12.75">
      <c r="A170" s="36" t="s">
        <v>59</v>
      </c>
      <c r="E170" s="37" t="s">
        <v>53</v>
      </c>
    </row>
    <row r="171" spans="1:5" ht="12.75">
      <c r="A171" t="s">
        <v>61</v>
      </c>
      <c r="E171" s="35" t="s">
        <v>53</v>
      </c>
    </row>
    <row r="172" spans="1:16" ht="12.75">
      <c r="A172" s="24" t="s">
        <v>51</v>
      </c>
      <c s="29" t="s">
        <v>701</v>
      </c>
      <c s="29" t="s">
        <v>702</v>
      </c>
      <c s="24" t="s">
        <v>53</v>
      </c>
      <c s="30" t="s">
        <v>703</v>
      </c>
      <c s="31" t="s">
        <v>129</v>
      </c>
      <c s="32">
        <v>35</v>
      </c>
      <c s="33">
        <v>0</v>
      </c>
      <c s="33">
        <f>ROUND(ROUND(H172,2)*ROUND(G172,3),2)</f>
      </c>
      <c s="31" t="s">
        <v>56</v>
      </c>
      <c r="O172">
        <f>(I172*21)/100</f>
      </c>
      <c t="s">
        <v>27</v>
      </c>
    </row>
    <row r="173" spans="1:5" ht="12.75">
      <c r="A173" s="34" t="s">
        <v>57</v>
      </c>
      <c r="E173" s="35" t="s">
        <v>53</v>
      </c>
    </row>
    <row r="174" spans="1:5" ht="12.75">
      <c r="A174" s="36" t="s">
        <v>59</v>
      </c>
      <c r="E174" s="37" t="s">
        <v>53</v>
      </c>
    </row>
    <row r="175" spans="1:5" ht="12.75">
      <c r="A175" t="s">
        <v>61</v>
      </c>
      <c r="E175" s="35" t="s">
        <v>53</v>
      </c>
    </row>
    <row r="176" spans="1:16" ht="12.75">
      <c r="A176" s="24" t="s">
        <v>653</v>
      </c>
      <c s="29" t="s">
        <v>704</v>
      </c>
      <c s="29" t="s">
        <v>702</v>
      </c>
      <c s="24" t="s">
        <v>33</v>
      </c>
      <c s="30" t="s">
        <v>703</v>
      </c>
      <c s="31" t="s">
        <v>129</v>
      </c>
      <c s="32">
        <v>35</v>
      </c>
      <c s="33">
        <v>0</v>
      </c>
      <c s="33">
        <f>ROUND(ROUND(H176,2)*ROUND(G176,3),2)</f>
      </c>
      <c s="31" t="s">
        <v>56</v>
      </c>
      <c r="O176">
        <f>(I176*21)/100</f>
      </c>
      <c t="s">
        <v>27</v>
      </c>
    </row>
    <row r="177" spans="1:5" ht="12.75">
      <c r="A177" s="34" t="s">
        <v>57</v>
      </c>
      <c r="E177" s="35" t="s">
        <v>53</v>
      </c>
    </row>
    <row r="178" spans="1:5" ht="12.75">
      <c r="A178" s="36" t="s">
        <v>59</v>
      </c>
      <c r="E178" s="37" t="s">
        <v>53</v>
      </c>
    </row>
    <row r="179" spans="1:5" ht="12.75">
      <c r="A179" t="s">
        <v>61</v>
      </c>
      <c r="E179" s="35" t="s">
        <v>53</v>
      </c>
    </row>
    <row r="180" spans="1:16" ht="12.75">
      <c r="A180" s="24" t="s">
        <v>51</v>
      </c>
      <c s="29" t="s">
        <v>705</v>
      </c>
      <c s="29" t="s">
        <v>706</v>
      </c>
      <c s="24" t="s">
        <v>53</v>
      </c>
      <c s="30" t="s">
        <v>707</v>
      </c>
      <c s="31" t="s">
        <v>129</v>
      </c>
      <c s="32">
        <v>35</v>
      </c>
      <c s="33">
        <v>0</v>
      </c>
      <c s="33">
        <f>ROUND(ROUND(H180,2)*ROUND(G180,3),2)</f>
      </c>
      <c s="31" t="s">
        <v>56</v>
      </c>
      <c r="O180">
        <f>(I180*21)/100</f>
      </c>
      <c t="s">
        <v>27</v>
      </c>
    </row>
    <row r="181" spans="1:5" ht="12.75">
      <c r="A181" s="34" t="s">
        <v>57</v>
      </c>
      <c r="E181" s="35" t="s">
        <v>53</v>
      </c>
    </row>
    <row r="182" spans="1:5" ht="12.75">
      <c r="A182" s="36" t="s">
        <v>59</v>
      </c>
      <c r="E182" s="37" t="s">
        <v>53</v>
      </c>
    </row>
    <row r="183" spans="1:5" ht="12.75">
      <c r="A183" t="s">
        <v>61</v>
      </c>
      <c r="E183" s="35" t="s">
        <v>53</v>
      </c>
    </row>
    <row r="184" spans="1:16" ht="12.75">
      <c r="A184" s="24" t="s">
        <v>653</v>
      </c>
      <c s="29" t="s">
        <v>708</v>
      </c>
      <c s="29" t="s">
        <v>706</v>
      </c>
      <c s="24" t="s">
        <v>33</v>
      </c>
      <c s="30" t="s">
        <v>707</v>
      </c>
      <c s="31" t="s">
        <v>129</v>
      </c>
      <c s="32">
        <v>35</v>
      </c>
      <c s="33">
        <v>0</v>
      </c>
      <c s="33">
        <f>ROUND(ROUND(H184,2)*ROUND(G184,3),2)</f>
      </c>
      <c s="31" t="s">
        <v>56</v>
      </c>
      <c r="O184">
        <f>(I184*21)/100</f>
      </c>
      <c t="s">
        <v>27</v>
      </c>
    </row>
    <row r="185" spans="1:5" ht="12.75">
      <c r="A185" s="34" t="s">
        <v>57</v>
      </c>
      <c r="E185" s="35" t="s">
        <v>53</v>
      </c>
    </row>
    <row r="186" spans="1:5" ht="12.75">
      <c r="A186" s="36" t="s">
        <v>59</v>
      </c>
      <c r="E186" s="37" t="s">
        <v>53</v>
      </c>
    </row>
    <row r="187" spans="1:5" ht="12.75">
      <c r="A187" t="s">
        <v>61</v>
      </c>
      <c r="E187" s="35" t="s">
        <v>53</v>
      </c>
    </row>
    <row r="188" spans="1:16" ht="12.75">
      <c r="A188" s="24" t="s">
        <v>51</v>
      </c>
      <c s="29" t="s">
        <v>709</v>
      </c>
      <c s="29" t="s">
        <v>710</v>
      </c>
      <c s="24" t="s">
        <v>53</v>
      </c>
      <c s="30" t="s">
        <v>711</v>
      </c>
      <c s="31" t="s">
        <v>87</v>
      </c>
      <c s="32">
        <v>4.9</v>
      </c>
      <c s="33">
        <v>0</v>
      </c>
      <c s="33">
        <f>ROUND(ROUND(H188,2)*ROUND(G188,3),2)</f>
      </c>
      <c s="31" t="s">
        <v>56</v>
      </c>
      <c r="O188">
        <f>(I188*21)/100</f>
      </c>
      <c t="s">
        <v>27</v>
      </c>
    </row>
    <row r="189" spans="1:5" ht="12.75">
      <c r="A189" s="34" t="s">
        <v>57</v>
      </c>
      <c r="E189" s="35" t="s">
        <v>53</v>
      </c>
    </row>
    <row r="190" spans="1:5" ht="12.75">
      <c r="A190" s="36" t="s">
        <v>59</v>
      </c>
      <c r="E190" s="37" t="s">
        <v>53</v>
      </c>
    </row>
    <row r="191" spans="1:5" ht="12.75">
      <c r="A191" t="s">
        <v>61</v>
      </c>
      <c r="E191" s="35" t="s">
        <v>53</v>
      </c>
    </row>
    <row r="192" spans="1:16" ht="12.75">
      <c r="A192" s="24" t="s">
        <v>653</v>
      </c>
      <c s="29" t="s">
        <v>712</v>
      </c>
      <c s="29" t="s">
        <v>710</v>
      </c>
      <c s="24" t="s">
        <v>33</v>
      </c>
      <c s="30" t="s">
        <v>711</v>
      </c>
      <c s="31" t="s">
        <v>87</v>
      </c>
      <c s="32">
        <v>4.9</v>
      </c>
      <c s="33">
        <v>0</v>
      </c>
      <c s="33">
        <f>ROUND(ROUND(H192,2)*ROUND(G192,3),2)</f>
      </c>
      <c s="31" t="s">
        <v>56</v>
      </c>
      <c r="O192">
        <f>(I192*21)/100</f>
      </c>
      <c t="s">
        <v>27</v>
      </c>
    </row>
    <row r="193" spans="1:5" ht="12.75">
      <c r="A193" s="34" t="s">
        <v>57</v>
      </c>
      <c r="E193" s="35" t="s">
        <v>53</v>
      </c>
    </row>
    <row r="194" spans="1:5" ht="12.75">
      <c r="A194" s="36" t="s">
        <v>59</v>
      </c>
      <c r="E194" s="37" t="s">
        <v>53</v>
      </c>
    </row>
    <row r="195" spans="1:5" ht="12.75">
      <c r="A195" t="s">
        <v>61</v>
      </c>
      <c r="E195" s="35" t="s">
        <v>53</v>
      </c>
    </row>
    <row r="196" spans="1:16" ht="12.75">
      <c r="A196" s="24" t="s">
        <v>51</v>
      </c>
      <c s="29" t="s">
        <v>713</v>
      </c>
      <c s="29" t="s">
        <v>714</v>
      </c>
      <c s="24" t="s">
        <v>53</v>
      </c>
      <c s="30" t="s">
        <v>715</v>
      </c>
      <c s="31" t="s">
        <v>129</v>
      </c>
      <c s="32">
        <v>45</v>
      </c>
      <c s="33">
        <v>0</v>
      </c>
      <c s="33">
        <f>ROUND(ROUND(H196,2)*ROUND(G196,3),2)</f>
      </c>
      <c s="31" t="s">
        <v>56</v>
      </c>
      <c r="O196">
        <f>(I196*21)/100</f>
      </c>
      <c t="s">
        <v>27</v>
      </c>
    </row>
    <row r="197" spans="1:5" ht="12.75">
      <c r="A197" s="34" t="s">
        <v>57</v>
      </c>
      <c r="E197" s="35" t="s">
        <v>53</v>
      </c>
    </row>
    <row r="198" spans="1:5" ht="12.75">
      <c r="A198" s="36" t="s">
        <v>59</v>
      </c>
      <c r="E198" s="37" t="s">
        <v>53</v>
      </c>
    </row>
    <row r="199" spans="1:5" ht="12.75">
      <c r="A199" t="s">
        <v>61</v>
      </c>
      <c r="E199" s="35" t="s">
        <v>53</v>
      </c>
    </row>
    <row r="200" spans="1:16" ht="12.75">
      <c r="A200" s="24" t="s">
        <v>653</v>
      </c>
      <c s="29" t="s">
        <v>716</v>
      </c>
      <c s="29" t="s">
        <v>714</v>
      </c>
      <c s="24" t="s">
        <v>33</v>
      </c>
      <c s="30" t="s">
        <v>715</v>
      </c>
      <c s="31" t="s">
        <v>129</v>
      </c>
      <c s="32">
        <v>45</v>
      </c>
      <c s="33">
        <v>0</v>
      </c>
      <c s="33">
        <f>ROUND(ROUND(H200,2)*ROUND(G200,3),2)</f>
      </c>
      <c s="31" t="s">
        <v>56</v>
      </c>
      <c r="O200">
        <f>(I200*21)/100</f>
      </c>
      <c t="s">
        <v>27</v>
      </c>
    </row>
    <row r="201" spans="1:5" ht="12.75">
      <c r="A201" s="34" t="s">
        <v>57</v>
      </c>
      <c r="E201" s="35" t="s">
        <v>53</v>
      </c>
    </row>
    <row r="202" spans="1:5" ht="12.75">
      <c r="A202" s="36" t="s">
        <v>59</v>
      </c>
      <c r="E202" s="37" t="s">
        <v>53</v>
      </c>
    </row>
    <row r="203" spans="1:5" ht="12.75">
      <c r="A203" t="s">
        <v>61</v>
      </c>
      <c r="E203" s="35" t="s">
        <v>53</v>
      </c>
    </row>
    <row r="204" spans="1:16" ht="12.75">
      <c r="A204" s="24" t="s">
        <v>51</v>
      </c>
      <c s="29" t="s">
        <v>717</v>
      </c>
      <c s="29" t="s">
        <v>718</v>
      </c>
      <c s="24" t="s">
        <v>53</v>
      </c>
      <c s="30" t="s">
        <v>719</v>
      </c>
      <c s="31" t="s">
        <v>87</v>
      </c>
      <c s="32">
        <v>7.35</v>
      </c>
      <c s="33">
        <v>0</v>
      </c>
      <c s="33">
        <f>ROUND(ROUND(H204,2)*ROUND(G204,3),2)</f>
      </c>
      <c s="31" t="s">
        <v>56</v>
      </c>
      <c r="O204">
        <f>(I204*21)/100</f>
      </c>
      <c t="s">
        <v>27</v>
      </c>
    </row>
    <row r="205" spans="1:5" ht="12.75">
      <c r="A205" s="34" t="s">
        <v>57</v>
      </c>
      <c r="E205" s="35" t="s">
        <v>53</v>
      </c>
    </row>
    <row r="206" spans="1:5" ht="12.75">
      <c r="A206" s="36" t="s">
        <v>59</v>
      </c>
      <c r="E206" s="37" t="s">
        <v>53</v>
      </c>
    </row>
    <row r="207" spans="1:5" ht="12.75">
      <c r="A207" t="s">
        <v>61</v>
      </c>
      <c r="E207" s="35" t="s">
        <v>53</v>
      </c>
    </row>
    <row r="208" spans="1:16" ht="12.75">
      <c r="A208" s="24" t="s">
        <v>653</v>
      </c>
      <c s="29" t="s">
        <v>720</v>
      </c>
      <c s="29" t="s">
        <v>718</v>
      </c>
      <c s="24" t="s">
        <v>33</v>
      </c>
      <c s="30" t="s">
        <v>719</v>
      </c>
      <c s="31" t="s">
        <v>87</v>
      </c>
      <c s="32">
        <v>7.35</v>
      </c>
      <c s="33">
        <v>0</v>
      </c>
      <c s="33">
        <f>ROUND(ROUND(H208,2)*ROUND(G208,3),2)</f>
      </c>
      <c s="31" t="s">
        <v>56</v>
      </c>
      <c r="O208">
        <f>(I208*21)/100</f>
      </c>
      <c t="s">
        <v>27</v>
      </c>
    </row>
    <row r="209" spans="1:5" ht="12.75">
      <c r="A209" s="34" t="s">
        <v>57</v>
      </c>
      <c r="E209" s="35" t="s">
        <v>53</v>
      </c>
    </row>
    <row r="210" spans="1:5" ht="12.75">
      <c r="A210" s="36" t="s">
        <v>59</v>
      </c>
      <c r="E210" s="37" t="s">
        <v>53</v>
      </c>
    </row>
    <row r="211" spans="1:5" ht="12.75">
      <c r="A211" t="s">
        <v>61</v>
      </c>
      <c r="E211" s="35" t="s">
        <v>53</v>
      </c>
    </row>
    <row r="212" spans="1:16" ht="12.75">
      <c r="A212" s="24" t="s">
        <v>51</v>
      </c>
      <c s="29" t="s">
        <v>721</v>
      </c>
      <c s="29" t="s">
        <v>722</v>
      </c>
      <c s="24" t="s">
        <v>53</v>
      </c>
      <c s="30" t="s">
        <v>723</v>
      </c>
      <c s="31" t="s">
        <v>87</v>
      </c>
      <c s="32">
        <v>2.45</v>
      </c>
      <c s="33">
        <v>0</v>
      </c>
      <c s="33">
        <f>ROUND(ROUND(H212,2)*ROUND(G212,3),2)</f>
      </c>
      <c s="31" t="s">
        <v>56</v>
      </c>
      <c r="O212">
        <f>(I212*21)/100</f>
      </c>
      <c t="s">
        <v>27</v>
      </c>
    </row>
    <row r="213" spans="1:5" ht="12.75">
      <c r="A213" s="34" t="s">
        <v>57</v>
      </c>
      <c r="E213" s="35" t="s">
        <v>53</v>
      </c>
    </row>
    <row r="214" spans="1:5" ht="12.75">
      <c r="A214" s="36" t="s">
        <v>59</v>
      </c>
      <c r="E214" s="37" t="s">
        <v>53</v>
      </c>
    </row>
    <row r="215" spans="1:5" ht="12.75">
      <c r="A215" t="s">
        <v>61</v>
      </c>
      <c r="E215" s="35" t="s">
        <v>53</v>
      </c>
    </row>
    <row r="216" spans="1:16" ht="12.75">
      <c r="A216" s="24" t="s">
        <v>653</v>
      </c>
      <c s="29" t="s">
        <v>724</v>
      </c>
      <c s="29" t="s">
        <v>722</v>
      </c>
      <c s="24" t="s">
        <v>33</v>
      </c>
      <c s="30" t="s">
        <v>723</v>
      </c>
      <c s="31" t="s">
        <v>87</v>
      </c>
      <c s="32">
        <v>2.45</v>
      </c>
      <c s="33">
        <v>0</v>
      </c>
      <c s="33">
        <f>ROUND(ROUND(H216,2)*ROUND(G216,3),2)</f>
      </c>
      <c s="31" t="s">
        <v>56</v>
      </c>
      <c r="O216">
        <f>(I216*21)/100</f>
      </c>
      <c t="s">
        <v>27</v>
      </c>
    </row>
    <row r="217" spans="1:5" ht="12.75">
      <c r="A217" s="34" t="s">
        <v>57</v>
      </c>
      <c r="E217" s="35" t="s">
        <v>53</v>
      </c>
    </row>
    <row r="218" spans="1:5" ht="12.75">
      <c r="A218" s="36" t="s">
        <v>59</v>
      </c>
      <c r="E218" s="37" t="s">
        <v>53</v>
      </c>
    </row>
    <row r="219" spans="1:5" ht="12.75">
      <c r="A219" t="s">
        <v>61</v>
      </c>
      <c r="E219" s="35" t="s">
        <v>53</v>
      </c>
    </row>
    <row r="220" spans="1:16" ht="12.75">
      <c r="A220" s="24" t="s">
        <v>51</v>
      </c>
      <c s="29" t="s">
        <v>725</v>
      </c>
      <c s="29" t="s">
        <v>726</v>
      </c>
      <c s="24" t="s">
        <v>53</v>
      </c>
      <c s="30" t="s">
        <v>727</v>
      </c>
      <c s="31" t="s">
        <v>129</v>
      </c>
      <c s="32">
        <v>2</v>
      </c>
      <c s="33">
        <v>0</v>
      </c>
      <c s="33">
        <f>ROUND(ROUND(H220,2)*ROUND(G220,3),2)</f>
      </c>
      <c s="31" t="s">
        <v>56</v>
      </c>
      <c r="O220">
        <f>(I220*21)/100</f>
      </c>
      <c t="s">
        <v>27</v>
      </c>
    </row>
    <row r="221" spans="1:5" ht="12.75">
      <c r="A221" s="34" t="s">
        <v>57</v>
      </c>
      <c r="E221" s="35" t="s">
        <v>53</v>
      </c>
    </row>
    <row r="222" spans="1:5" ht="12.75">
      <c r="A222" s="36" t="s">
        <v>59</v>
      </c>
      <c r="E222" s="37" t="s">
        <v>53</v>
      </c>
    </row>
    <row r="223" spans="1:5" ht="12.75">
      <c r="A223" t="s">
        <v>61</v>
      </c>
      <c r="E223" s="35" t="s">
        <v>53</v>
      </c>
    </row>
    <row r="224" spans="1:16" ht="12.75">
      <c r="A224" s="24" t="s">
        <v>653</v>
      </c>
      <c s="29" t="s">
        <v>728</v>
      </c>
      <c s="29" t="s">
        <v>726</v>
      </c>
      <c s="24" t="s">
        <v>33</v>
      </c>
      <c s="30" t="s">
        <v>727</v>
      </c>
      <c s="31" t="s">
        <v>129</v>
      </c>
      <c s="32">
        <v>2</v>
      </c>
      <c s="33">
        <v>0</v>
      </c>
      <c s="33">
        <f>ROUND(ROUND(H224,2)*ROUND(G224,3),2)</f>
      </c>
      <c s="31" t="s">
        <v>56</v>
      </c>
      <c r="O224">
        <f>(I224*21)/100</f>
      </c>
      <c t="s">
        <v>27</v>
      </c>
    </row>
    <row r="225" spans="1:5" ht="12.75">
      <c r="A225" s="34" t="s">
        <v>57</v>
      </c>
      <c r="E225" s="35" t="s">
        <v>53</v>
      </c>
    </row>
    <row r="226" spans="1:5" ht="12.75">
      <c r="A226" s="36" t="s">
        <v>59</v>
      </c>
      <c r="E226" s="37" t="s">
        <v>53</v>
      </c>
    </row>
    <row r="227" spans="1:5" ht="12.75">
      <c r="A227" t="s">
        <v>61</v>
      </c>
      <c r="E227" s="35" t="s">
        <v>53</v>
      </c>
    </row>
    <row r="228" spans="1:16" ht="12.75">
      <c r="A228" s="24" t="s">
        <v>51</v>
      </c>
      <c s="29" t="s">
        <v>729</v>
      </c>
      <c s="29" t="s">
        <v>730</v>
      </c>
      <c s="24" t="s">
        <v>53</v>
      </c>
      <c s="30" t="s">
        <v>731</v>
      </c>
      <c s="31" t="s">
        <v>129</v>
      </c>
      <c s="32">
        <v>2</v>
      </c>
      <c s="33">
        <v>0</v>
      </c>
      <c s="33">
        <f>ROUND(ROUND(H228,2)*ROUND(G228,3),2)</f>
      </c>
      <c s="31" t="s">
        <v>56</v>
      </c>
      <c r="O228">
        <f>(I228*21)/100</f>
      </c>
      <c t="s">
        <v>27</v>
      </c>
    </row>
    <row r="229" spans="1:5" ht="12.75">
      <c r="A229" s="34" t="s">
        <v>57</v>
      </c>
      <c r="E229" s="35" t="s">
        <v>53</v>
      </c>
    </row>
    <row r="230" spans="1:5" ht="12.75">
      <c r="A230" s="36" t="s">
        <v>59</v>
      </c>
      <c r="E230" s="37" t="s">
        <v>53</v>
      </c>
    </row>
    <row r="231" spans="1:5" ht="12.75">
      <c r="A231" t="s">
        <v>61</v>
      </c>
      <c r="E231" s="35" t="s">
        <v>53</v>
      </c>
    </row>
    <row r="232" spans="1:16" ht="12.75">
      <c r="A232" s="24" t="s">
        <v>653</v>
      </c>
      <c s="29" t="s">
        <v>732</v>
      </c>
      <c s="29" t="s">
        <v>730</v>
      </c>
      <c s="24" t="s">
        <v>33</v>
      </c>
      <c s="30" t="s">
        <v>731</v>
      </c>
      <c s="31" t="s">
        <v>129</v>
      </c>
      <c s="32">
        <v>2</v>
      </c>
      <c s="33">
        <v>0</v>
      </c>
      <c s="33">
        <f>ROUND(ROUND(H232,2)*ROUND(G232,3),2)</f>
      </c>
      <c s="31" t="s">
        <v>56</v>
      </c>
      <c r="O232">
        <f>(I232*21)/100</f>
      </c>
      <c t="s">
        <v>27</v>
      </c>
    </row>
    <row r="233" spans="1:5" ht="12.75">
      <c r="A233" s="34" t="s">
        <v>57</v>
      </c>
      <c r="E233" s="35" t="s">
        <v>53</v>
      </c>
    </row>
    <row r="234" spans="1:5" ht="12.75">
      <c r="A234" s="36" t="s">
        <v>59</v>
      </c>
      <c r="E234" s="37" t="s">
        <v>53</v>
      </c>
    </row>
    <row r="235" spans="1:5" ht="12.75">
      <c r="A235" t="s">
        <v>61</v>
      </c>
      <c r="E235" s="35" t="s">
        <v>53</v>
      </c>
    </row>
    <row r="236" spans="1:16" ht="12.75">
      <c r="A236" s="24" t="s">
        <v>51</v>
      </c>
      <c s="29" t="s">
        <v>733</v>
      </c>
      <c s="29" t="s">
        <v>734</v>
      </c>
      <c s="24" t="s">
        <v>53</v>
      </c>
      <c s="30" t="s">
        <v>735</v>
      </c>
      <c s="31" t="s">
        <v>87</v>
      </c>
      <c s="32">
        <v>7</v>
      </c>
      <c s="33">
        <v>0</v>
      </c>
      <c s="33">
        <f>ROUND(ROUND(H236,2)*ROUND(G236,3),2)</f>
      </c>
      <c s="31" t="s">
        <v>56</v>
      </c>
      <c r="O236">
        <f>(I236*21)/100</f>
      </c>
      <c t="s">
        <v>27</v>
      </c>
    </row>
    <row r="237" spans="1:5" ht="25.5">
      <c r="A237" s="34" t="s">
        <v>57</v>
      </c>
      <c r="E237" s="35" t="s">
        <v>736</v>
      </c>
    </row>
    <row r="238" spans="1:5" ht="12.75">
      <c r="A238" s="36" t="s">
        <v>59</v>
      </c>
      <c r="E238" s="37" t="s">
        <v>53</v>
      </c>
    </row>
    <row r="239" spans="1:5" ht="12.75">
      <c r="A239" t="s">
        <v>61</v>
      </c>
      <c r="E239" s="35" t="s">
        <v>53</v>
      </c>
    </row>
    <row r="240" spans="1:16" ht="12.75">
      <c r="A240" s="24" t="s">
        <v>653</v>
      </c>
      <c s="29" t="s">
        <v>737</v>
      </c>
      <c s="29" t="s">
        <v>734</v>
      </c>
      <c s="24" t="s">
        <v>33</v>
      </c>
      <c s="30" t="s">
        <v>735</v>
      </c>
      <c s="31" t="s">
        <v>87</v>
      </c>
      <c s="32">
        <v>7</v>
      </c>
      <c s="33">
        <v>0</v>
      </c>
      <c s="33">
        <f>ROUND(ROUND(H240,2)*ROUND(G240,3),2)</f>
      </c>
      <c s="31" t="s">
        <v>56</v>
      </c>
      <c r="O240">
        <f>(I240*21)/100</f>
      </c>
      <c t="s">
        <v>27</v>
      </c>
    </row>
    <row r="241" spans="1:5" ht="25.5">
      <c r="A241" s="34" t="s">
        <v>57</v>
      </c>
      <c r="E241" s="35" t="s">
        <v>738</v>
      </c>
    </row>
    <row r="242" spans="1:5" ht="12.75">
      <c r="A242" s="36" t="s">
        <v>59</v>
      </c>
      <c r="E242" s="37" t="s">
        <v>53</v>
      </c>
    </row>
    <row r="243" spans="1:5" ht="12.75">
      <c r="A243" t="s">
        <v>61</v>
      </c>
      <c r="E243" s="35" t="s">
        <v>53</v>
      </c>
    </row>
    <row r="244" spans="1:16" ht="12.75">
      <c r="A244" s="24" t="s">
        <v>51</v>
      </c>
      <c s="29" t="s">
        <v>739</v>
      </c>
      <c s="29" t="s">
        <v>740</v>
      </c>
      <c s="24" t="s">
        <v>53</v>
      </c>
      <c s="30" t="s">
        <v>741</v>
      </c>
      <c s="31" t="s">
        <v>87</v>
      </c>
      <c s="32">
        <v>7</v>
      </c>
      <c s="33">
        <v>0</v>
      </c>
      <c s="33">
        <f>ROUND(ROUND(H244,2)*ROUND(G244,3),2)</f>
      </c>
      <c s="31" t="s">
        <v>56</v>
      </c>
      <c r="O244">
        <f>(I244*21)/100</f>
      </c>
      <c t="s">
        <v>27</v>
      </c>
    </row>
    <row r="245" spans="1:5" ht="12.75">
      <c r="A245" s="34" t="s">
        <v>57</v>
      </c>
      <c r="E245" s="35" t="s">
        <v>53</v>
      </c>
    </row>
    <row r="246" spans="1:5" ht="12.75">
      <c r="A246" s="36" t="s">
        <v>59</v>
      </c>
      <c r="E246" s="37" t="s">
        <v>53</v>
      </c>
    </row>
    <row r="247" spans="1:5" ht="12.75">
      <c r="A247" t="s">
        <v>61</v>
      </c>
      <c r="E247" s="35" t="s">
        <v>53</v>
      </c>
    </row>
    <row r="248" spans="1:16" ht="12.75">
      <c r="A248" s="24" t="s">
        <v>653</v>
      </c>
      <c s="29" t="s">
        <v>742</v>
      </c>
      <c s="29" t="s">
        <v>740</v>
      </c>
      <c s="24" t="s">
        <v>33</v>
      </c>
      <c s="30" t="s">
        <v>741</v>
      </c>
      <c s="31" t="s">
        <v>87</v>
      </c>
      <c s="32">
        <v>7</v>
      </c>
      <c s="33">
        <v>0</v>
      </c>
      <c s="33">
        <f>ROUND(ROUND(H248,2)*ROUND(G248,3),2)</f>
      </c>
      <c s="31" t="s">
        <v>56</v>
      </c>
      <c r="O248">
        <f>(I248*21)/100</f>
      </c>
      <c t="s">
        <v>27</v>
      </c>
    </row>
    <row r="249" spans="1:5" ht="12.75">
      <c r="A249" s="34" t="s">
        <v>57</v>
      </c>
      <c r="E249" s="35" t="s">
        <v>53</v>
      </c>
    </row>
    <row r="250" spans="1:5" ht="12.75">
      <c r="A250" s="36" t="s">
        <v>59</v>
      </c>
      <c r="E250" s="37" t="s">
        <v>53</v>
      </c>
    </row>
    <row r="251" spans="1:5" ht="12.75">
      <c r="A251" t="s">
        <v>61</v>
      </c>
      <c r="E251" s="35" t="s">
        <v>53</v>
      </c>
    </row>
    <row r="252" spans="1:16" ht="12.75">
      <c r="A252" s="24" t="s">
        <v>51</v>
      </c>
      <c s="29" t="s">
        <v>743</v>
      </c>
      <c s="29" t="s">
        <v>744</v>
      </c>
      <c s="24" t="s">
        <v>53</v>
      </c>
      <c s="30" t="s">
        <v>745</v>
      </c>
      <c s="31" t="s">
        <v>129</v>
      </c>
      <c s="32">
        <v>43</v>
      </c>
      <c s="33">
        <v>0</v>
      </c>
      <c s="33">
        <f>ROUND(ROUND(H252,2)*ROUND(G252,3),2)</f>
      </c>
      <c s="31" t="s">
        <v>56</v>
      </c>
      <c r="O252">
        <f>(I252*21)/100</f>
      </c>
      <c t="s">
        <v>27</v>
      </c>
    </row>
    <row r="253" spans="1:5" ht="12.75">
      <c r="A253" s="34" t="s">
        <v>57</v>
      </c>
      <c r="E253" s="35" t="s">
        <v>53</v>
      </c>
    </row>
    <row r="254" spans="1:5" ht="12.75">
      <c r="A254" s="36" t="s">
        <v>59</v>
      </c>
      <c r="E254" s="37" t="s">
        <v>53</v>
      </c>
    </row>
    <row r="255" spans="1:5" ht="12.75">
      <c r="A255" t="s">
        <v>61</v>
      </c>
      <c r="E255" s="35" t="s">
        <v>53</v>
      </c>
    </row>
    <row r="256" spans="1:16" ht="12.75">
      <c r="A256" s="24" t="s">
        <v>653</v>
      </c>
      <c s="29" t="s">
        <v>746</v>
      </c>
      <c s="29" t="s">
        <v>744</v>
      </c>
      <c s="24" t="s">
        <v>33</v>
      </c>
      <c s="30" t="s">
        <v>745</v>
      </c>
      <c s="31" t="s">
        <v>129</v>
      </c>
      <c s="32">
        <v>43</v>
      </c>
      <c s="33">
        <v>0</v>
      </c>
      <c s="33">
        <f>ROUND(ROUND(H256,2)*ROUND(G256,3),2)</f>
      </c>
      <c s="31" t="s">
        <v>56</v>
      </c>
      <c r="O256">
        <f>(I256*21)/100</f>
      </c>
      <c t="s">
        <v>27</v>
      </c>
    </row>
    <row r="257" spans="1:5" ht="12.75">
      <c r="A257" s="34" t="s">
        <v>57</v>
      </c>
      <c r="E257" s="35" t="s">
        <v>53</v>
      </c>
    </row>
    <row r="258" spans="1:5" ht="12.75">
      <c r="A258" s="36" t="s">
        <v>59</v>
      </c>
      <c r="E258" s="37" t="s">
        <v>53</v>
      </c>
    </row>
    <row r="259" spans="1:5" ht="12.75">
      <c r="A259" t="s">
        <v>61</v>
      </c>
      <c r="E259" s="35" t="s">
        <v>53</v>
      </c>
    </row>
    <row r="260" spans="1:16" ht="12.75">
      <c r="A260" s="24" t="s">
        <v>51</v>
      </c>
      <c s="29" t="s">
        <v>747</v>
      </c>
      <c s="29" t="s">
        <v>748</v>
      </c>
      <c s="24" t="s">
        <v>53</v>
      </c>
      <c s="30" t="s">
        <v>749</v>
      </c>
      <c s="31" t="s">
        <v>750</v>
      </c>
      <c s="32">
        <v>1</v>
      </c>
      <c s="33">
        <v>0</v>
      </c>
      <c s="33">
        <f>ROUND(ROUND(H260,2)*ROUND(G260,3),2)</f>
      </c>
      <c s="31" t="s">
        <v>56</v>
      </c>
      <c r="O260">
        <f>(I260*21)/100</f>
      </c>
      <c t="s">
        <v>27</v>
      </c>
    </row>
    <row r="261" spans="1:5" ht="12.75">
      <c r="A261" s="34" t="s">
        <v>57</v>
      </c>
      <c r="E261" s="35" t="s">
        <v>53</v>
      </c>
    </row>
    <row r="262" spans="1:5" ht="12.75">
      <c r="A262" s="36" t="s">
        <v>59</v>
      </c>
      <c r="E262" s="37" t="s">
        <v>53</v>
      </c>
    </row>
    <row r="263" spans="1:5" ht="12.75">
      <c r="A263" t="s">
        <v>61</v>
      </c>
      <c r="E263" s="35" t="s">
        <v>53</v>
      </c>
    </row>
    <row r="264" spans="1:16" ht="12.75">
      <c r="A264" s="24" t="s">
        <v>653</v>
      </c>
      <c s="29" t="s">
        <v>751</v>
      </c>
      <c s="29" t="s">
        <v>748</v>
      </c>
      <c s="24" t="s">
        <v>33</v>
      </c>
      <c s="30" t="s">
        <v>749</v>
      </c>
      <c s="31" t="s">
        <v>750</v>
      </c>
      <c s="32">
        <v>1</v>
      </c>
      <c s="33">
        <v>0</v>
      </c>
      <c s="33">
        <f>ROUND(ROUND(H264,2)*ROUND(G264,3),2)</f>
      </c>
      <c s="31" t="s">
        <v>56</v>
      </c>
      <c r="O264">
        <f>(I264*21)/100</f>
      </c>
      <c t="s">
        <v>27</v>
      </c>
    </row>
    <row r="265" spans="1:5" ht="12.75">
      <c r="A265" s="34" t="s">
        <v>57</v>
      </c>
      <c r="E265" s="35" t="s">
        <v>53</v>
      </c>
    </row>
    <row r="266" spans="1:5" ht="12.75">
      <c r="A266" s="36" t="s">
        <v>59</v>
      </c>
      <c r="E266" s="37" t="s">
        <v>53</v>
      </c>
    </row>
    <row r="267" spans="1:5" ht="12.75">
      <c r="A267" t="s">
        <v>61</v>
      </c>
      <c r="E267" s="35" t="s">
        <v>53</v>
      </c>
    </row>
    <row r="268" spans="1:16" ht="12.75">
      <c r="A268" s="24" t="s">
        <v>51</v>
      </c>
      <c s="29" t="s">
        <v>752</v>
      </c>
      <c s="29" t="s">
        <v>753</v>
      </c>
      <c s="24" t="s">
        <v>53</v>
      </c>
      <c s="30" t="s">
        <v>754</v>
      </c>
      <c s="31" t="s">
        <v>87</v>
      </c>
      <c s="32">
        <v>1.1</v>
      </c>
      <c s="33">
        <v>0</v>
      </c>
      <c s="33">
        <f>ROUND(ROUND(H268,2)*ROUND(G268,3),2)</f>
      </c>
      <c s="31" t="s">
        <v>56</v>
      </c>
      <c r="O268">
        <f>(I268*21)/100</f>
      </c>
      <c t="s">
        <v>27</v>
      </c>
    </row>
    <row r="269" spans="1:5" ht="12.75">
      <c r="A269" s="34" t="s">
        <v>57</v>
      </c>
      <c r="E269" s="35" t="s">
        <v>53</v>
      </c>
    </row>
    <row r="270" spans="1:5" ht="12.75">
      <c r="A270" s="36" t="s">
        <v>59</v>
      </c>
      <c r="E270" s="37" t="s">
        <v>53</v>
      </c>
    </row>
    <row r="271" spans="1:5" ht="12.75">
      <c r="A271" t="s">
        <v>61</v>
      </c>
      <c r="E271" s="35" t="s">
        <v>53</v>
      </c>
    </row>
    <row r="272" spans="1:16" ht="12.75">
      <c r="A272" s="24" t="s">
        <v>653</v>
      </c>
      <c s="29" t="s">
        <v>755</v>
      </c>
      <c s="29" t="s">
        <v>753</v>
      </c>
      <c s="24" t="s">
        <v>33</v>
      </c>
      <c s="30" t="s">
        <v>754</v>
      </c>
      <c s="31" t="s">
        <v>87</v>
      </c>
      <c s="32">
        <v>1.1</v>
      </c>
      <c s="33">
        <v>0</v>
      </c>
      <c s="33">
        <f>ROUND(ROUND(H272,2)*ROUND(G272,3),2)</f>
      </c>
      <c s="31" t="s">
        <v>56</v>
      </c>
      <c r="O272">
        <f>(I272*21)/100</f>
      </c>
      <c t="s">
        <v>27</v>
      </c>
    </row>
    <row r="273" spans="1:5" ht="12.75">
      <c r="A273" s="34" t="s">
        <v>57</v>
      </c>
      <c r="E273" s="35" t="s">
        <v>53</v>
      </c>
    </row>
    <row r="274" spans="1:5" ht="12.75">
      <c r="A274" s="36" t="s">
        <v>59</v>
      </c>
      <c r="E274" s="37" t="s">
        <v>53</v>
      </c>
    </row>
    <row r="275" spans="1:5" ht="12.75">
      <c r="A275" t="s">
        <v>61</v>
      </c>
      <c r="E275" s="35" t="s">
        <v>53</v>
      </c>
    </row>
    <row r="276" spans="1:16" ht="12.75">
      <c r="A276" s="24" t="s">
        <v>51</v>
      </c>
      <c s="29" t="s">
        <v>756</v>
      </c>
      <c s="29" t="s">
        <v>757</v>
      </c>
      <c s="24" t="s">
        <v>53</v>
      </c>
      <c s="30" t="s">
        <v>758</v>
      </c>
      <c s="31" t="s">
        <v>87</v>
      </c>
      <c s="32">
        <v>1.1</v>
      </c>
      <c s="33">
        <v>0</v>
      </c>
      <c s="33">
        <f>ROUND(ROUND(H276,2)*ROUND(G276,3),2)</f>
      </c>
      <c s="31" t="s">
        <v>56</v>
      </c>
      <c r="O276">
        <f>(I276*21)/100</f>
      </c>
      <c t="s">
        <v>27</v>
      </c>
    </row>
    <row r="277" spans="1:5" ht="12.75">
      <c r="A277" s="34" t="s">
        <v>57</v>
      </c>
      <c r="E277" s="35" t="s">
        <v>759</v>
      </c>
    </row>
    <row r="278" spans="1:5" ht="12.75">
      <c r="A278" s="36" t="s">
        <v>59</v>
      </c>
      <c r="E278" s="37" t="s">
        <v>53</v>
      </c>
    </row>
    <row r="279" spans="1:5" ht="12.75">
      <c r="A279" t="s">
        <v>61</v>
      </c>
      <c r="E279" s="35" t="s">
        <v>53</v>
      </c>
    </row>
    <row r="280" spans="1:16" ht="12.75">
      <c r="A280" s="24" t="s">
        <v>653</v>
      </c>
      <c s="29" t="s">
        <v>760</v>
      </c>
      <c s="29" t="s">
        <v>757</v>
      </c>
      <c s="24" t="s">
        <v>33</v>
      </c>
      <c s="30" t="s">
        <v>758</v>
      </c>
      <c s="31" t="s">
        <v>87</v>
      </c>
      <c s="32">
        <v>1.1</v>
      </c>
      <c s="33">
        <v>0</v>
      </c>
      <c s="33">
        <f>ROUND(ROUND(H280,2)*ROUND(G280,3),2)</f>
      </c>
      <c s="31" t="s">
        <v>56</v>
      </c>
      <c r="O280">
        <f>(I280*21)/100</f>
      </c>
      <c t="s">
        <v>27</v>
      </c>
    </row>
    <row r="281" spans="1:5" ht="12.75">
      <c r="A281" s="34" t="s">
        <v>57</v>
      </c>
      <c r="E281" s="35" t="s">
        <v>759</v>
      </c>
    </row>
    <row r="282" spans="1:5" ht="12.75">
      <c r="A282" s="36" t="s">
        <v>59</v>
      </c>
      <c r="E282" s="37" t="s">
        <v>53</v>
      </c>
    </row>
    <row r="283" spans="1:5" ht="12.75">
      <c r="A283" t="s">
        <v>61</v>
      </c>
      <c r="E283" s="35" t="s">
        <v>53</v>
      </c>
    </row>
    <row r="284" spans="1:16" ht="12.75">
      <c r="A284" s="24" t="s">
        <v>51</v>
      </c>
      <c s="29" t="s">
        <v>761</v>
      </c>
      <c s="29" t="s">
        <v>762</v>
      </c>
      <c s="24" t="s">
        <v>53</v>
      </c>
      <c s="30" t="s">
        <v>763</v>
      </c>
      <c s="31" t="s">
        <v>87</v>
      </c>
      <c s="32">
        <v>1.1</v>
      </c>
      <c s="33">
        <v>0</v>
      </c>
      <c s="33">
        <f>ROUND(ROUND(H284,2)*ROUND(G284,3),2)</f>
      </c>
      <c s="31" t="s">
        <v>56</v>
      </c>
      <c r="O284">
        <f>(I284*21)/100</f>
      </c>
      <c t="s">
        <v>27</v>
      </c>
    </row>
    <row r="285" spans="1:5" ht="12.75">
      <c r="A285" s="34" t="s">
        <v>57</v>
      </c>
      <c r="E285" s="35" t="s">
        <v>53</v>
      </c>
    </row>
    <row r="286" spans="1:5" ht="12.75">
      <c r="A286" s="36" t="s">
        <v>59</v>
      </c>
      <c r="E286" s="37" t="s">
        <v>53</v>
      </c>
    </row>
    <row r="287" spans="1:5" ht="12.75">
      <c r="A287" t="s">
        <v>61</v>
      </c>
      <c r="E287" s="35" t="s">
        <v>53</v>
      </c>
    </row>
    <row r="288" spans="1:16" ht="12.75">
      <c r="A288" s="24" t="s">
        <v>653</v>
      </c>
      <c s="29" t="s">
        <v>764</v>
      </c>
      <c s="29" t="s">
        <v>762</v>
      </c>
      <c s="24" t="s">
        <v>33</v>
      </c>
      <c s="30" t="s">
        <v>763</v>
      </c>
      <c s="31" t="s">
        <v>87</v>
      </c>
      <c s="32">
        <v>1.1</v>
      </c>
      <c s="33">
        <v>0</v>
      </c>
      <c s="33">
        <f>ROUND(ROUND(H288,2)*ROUND(G288,3),2)</f>
      </c>
      <c s="31" t="s">
        <v>56</v>
      </c>
      <c r="O288">
        <f>(I288*21)/100</f>
      </c>
      <c t="s">
        <v>27</v>
      </c>
    </row>
    <row r="289" spans="1:5" ht="12.75">
      <c r="A289" s="34" t="s">
        <v>57</v>
      </c>
      <c r="E289" s="35" t="s">
        <v>53</v>
      </c>
    </row>
    <row r="290" spans="1:5" ht="12.75">
      <c r="A290" s="36" t="s">
        <v>59</v>
      </c>
      <c r="E290" s="37" t="s">
        <v>53</v>
      </c>
    </row>
    <row r="291" spans="1:5" ht="12.75">
      <c r="A291" t="s">
        <v>61</v>
      </c>
      <c r="E291" s="35" t="s">
        <v>53</v>
      </c>
    </row>
    <row r="292" spans="1:16" ht="12.75">
      <c r="A292" s="24" t="s">
        <v>51</v>
      </c>
      <c s="29" t="s">
        <v>765</v>
      </c>
      <c s="29" t="s">
        <v>766</v>
      </c>
      <c s="24" t="s">
        <v>53</v>
      </c>
      <c s="30" t="s">
        <v>767</v>
      </c>
      <c s="31" t="s">
        <v>129</v>
      </c>
      <c s="32">
        <v>4</v>
      </c>
      <c s="33">
        <v>0</v>
      </c>
      <c s="33">
        <f>ROUND(ROUND(H292,2)*ROUND(G292,3),2)</f>
      </c>
      <c s="31" t="s">
        <v>56</v>
      </c>
      <c r="O292">
        <f>(I292*21)/100</f>
      </c>
      <c t="s">
        <v>27</v>
      </c>
    </row>
    <row r="293" spans="1:5" ht="12.75">
      <c r="A293" s="34" t="s">
        <v>57</v>
      </c>
      <c r="E293" s="35" t="s">
        <v>53</v>
      </c>
    </row>
    <row r="294" spans="1:5" ht="12.75">
      <c r="A294" s="36" t="s">
        <v>59</v>
      </c>
      <c r="E294" s="37" t="s">
        <v>53</v>
      </c>
    </row>
    <row r="295" spans="1:5" ht="12.75">
      <c r="A295" t="s">
        <v>61</v>
      </c>
      <c r="E295" s="35" t="s">
        <v>53</v>
      </c>
    </row>
    <row r="296" spans="1:16" ht="12.75">
      <c r="A296" s="24" t="s">
        <v>653</v>
      </c>
      <c s="29" t="s">
        <v>768</v>
      </c>
      <c s="29" t="s">
        <v>766</v>
      </c>
      <c s="24" t="s">
        <v>33</v>
      </c>
      <c s="30" t="s">
        <v>767</v>
      </c>
      <c s="31" t="s">
        <v>129</v>
      </c>
      <c s="32">
        <v>4</v>
      </c>
      <c s="33">
        <v>0</v>
      </c>
      <c s="33">
        <f>ROUND(ROUND(H296,2)*ROUND(G296,3),2)</f>
      </c>
      <c s="31" t="s">
        <v>56</v>
      </c>
      <c r="O296">
        <f>(I296*21)/100</f>
      </c>
      <c t="s">
        <v>27</v>
      </c>
    </row>
    <row r="297" spans="1:5" ht="12.75">
      <c r="A297" s="34" t="s">
        <v>57</v>
      </c>
      <c r="E297" s="35" t="s">
        <v>53</v>
      </c>
    </row>
    <row r="298" spans="1:5" ht="12.75">
      <c r="A298" s="36" t="s">
        <v>59</v>
      </c>
      <c r="E298" s="37" t="s">
        <v>53</v>
      </c>
    </row>
    <row r="299" spans="1:5" ht="12.75">
      <c r="A299" t="s">
        <v>61</v>
      </c>
      <c r="E299" s="35" t="s">
        <v>53</v>
      </c>
    </row>
    <row r="300" spans="1:18" ht="12.75" customHeight="1">
      <c r="A300" s="6" t="s">
        <v>49</v>
      </c>
      <c s="6"/>
      <c s="40" t="s">
        <v>769</v>
      </c>
      <c s="6"/>
      <c s="27" t="s">
        <v>770</v>
      </c>
      <c s="6"/>
      <c s="6"/>
      <c s="6"/>
      <c s="41">
        <f>0+Q300</f>
      </c>
      <c s="6"/>
      <c r="O300">
        <f>0+R300</f>
      </c>
      <c r="Q300">
        <f>0+I301+I305+I309+I313+I317+I321+I325+I329+I333+I337+I341+I345+I349+I353+I357+I361+I365+I369+I373+I377+I381+I385</f>
      </c>
      <c>
        <f>0+O301+O305+O309+O313+O317+O321+O325+O329+O333+O337+O341+O345+O349+O353+O357+O361+O365+O369+O373+O377+O381+O385</f>
      </c>
    </row>
    <row r="301" spans="1:16" ht="12.75">
      <c r="A301" s="24" t="s">
        <v>51</v>
      </c>
      <c s="29" t="s">
        <v>771</v>
      </c>
      <c s="29" t="s">
        <v>772</v>
      </c>
      <c s="24" t="s">
        <v>53</v>
      </c>
      <c s="30" t="s">
        <v>773</v>
      </c>
      <c s="31" t="s">
        <v>658</v>
      </c>
      <c s="32">
        <v>1</v>
      </c>
      <c s="33">
        <v>0</v>
      </c>
      <c s="33">
        <f>ROUND(ROUND(H301,2)*ROUND(G301,3),2)</f>
      </c>
      <c s="31" t="s">
        <v>56</v>
      </c>
      <c r="O301">
        <f>(I301*21)/100</f>
      </c>
      <c t="s">
        <v>27</v>
      </c>
    </row>
    <row r="302" spans="1:5" ht="12.75">
      <c r="A302" s="34" t="s">
        <v>57</v>
      </c>
      <c r="E302" s="35" t="s">
        <v>774</v>
      </c>
    </row>
    <row r="303" spans="1:5" ht="12.75">
      <c r="A303" s="36" t="s">
        <v>59</v>
      </c>
      <c r="E303" s="37" t="s">
        <v>53</v>
      </c>
    </row>
    <row r="304" spans="1:5" ht="12.75">
      <c r="A304" t="s">
        <v>61</v>
      </c>
      <c r="E304" s="35" t="s">
        <v>53</v>
      </c>
    </row>
    <row r="305" spans="1:16" ht="12.75">
      <c r="A305" s="24" t="s">
        <v>653</v>
      </c>
      <c s="29" t="s">
        <v>775</v>
      </c>
      <c s="29" t="s">
        <v>772</v>
      </c>
      <c s="24" t="s">
        <v>33</v>
      </c>
      <c s="30" t="s">
        <v>773</v>
      </c>
      <c s="31" t="s">
        <v>658</v>
      </c>
      <c s="32">
        <v>1</v>
      </c>
      <c s="33">
        <v>0</v>
      </c>
      <c s="33">
        <f>ROUND(ROUND(H305,2)*ROUND(G305,3),2)</f>
      </c>
      <c s="31" t="s">
        <v>56</v>
      </c>
      <c r="O305">
        <f>(I305*21)/100</f>
      </c>
      <c t="s">
        <v>27</v>
      </c>
    </row>
    <row r="306" spans="1:5" ht="12.75">
      <c r="A306" s="34" t="s">
        <v>57</v>
      </c>
      <c r="E306" s="35" t="s">
        <v>774</v>
      </c>
    </row>
    <row r="307" spans="1:5" ht="12.75">
      <c r="A307" s="36" t="s">
        <v>59</v>
      </c>
      <c r="E307" s="37" t="s">
        <v>53</v>
      </c>
    </row>
    <row r="308" spans="1:5" ht="12.75">
      <c r="A308" t="s">
        <v>61</v>
      </c>
      <c r="E308" s="35" t="s">
        <v>53</v>
      </c>
    </row>
    <row r="309" spans="1:16" ht="12.75">
      <c r="A309" s="24" t="s">
        <v>51</v>
      </c>
      <c s="29" t="s">
        <v>776</v>
      </c>
      <c s="29" t="s">
        <v>777</v>
      </c>
      <c s="24" t="s">
        <v>53</v>
      </c>
      <c s="30" t="s">
        <v>778</v>
      </c>
      <c s="31" t="s">
        <v>658</v>
      </c>
      <c s="32">
        <v>1</v>
      </c>
      <c s="33">
        <v>0</v>
      </c>
      <c s="33">
        <f>ROUND(ROUND(H309,2)*ROUND(G309,3),2)</f>
      </c>
      <c s="31" t="s">
        <v>56</v>
      </c>
      <c r="O309">
        <f>(I309*21)/100</f>
      </c>
      <c t="s">
        <v>27</v>
      </c>
    </row>
    <row r="310" spans="1:5" ht="12.75">
      <c r="A310" s="34" t="s">
        <v>57</v>
      </c>
      <c r="E310" s="35" t="s">
        <v>53</v>
      </c>
    </row>
    <row r="311" spans="1:5" ht="12.75">
      <c r="A311" s="36" t="s">
        <v>59</v>
      </c>
      <c r="E311" s="37" t="s">
        <v>53</v>
      </c>
    </row>
    <row r="312" spans="1:5" ht="12.75">
      <c r="A312" t="s">
        <v>61</v>
      </c>
      <c r="E312" s="35" t="s">
        <v>53</v>
      </c>
    </row>
    <row r="313" spans="1:16" ht="12.75">
      <c r="A313" s="24" t="s">
        <v>653</v>
      </c>
      <c s="29" t="s">
        <v>779</v>
      </c>
      <c s="29" t="s">
        <v>777</v>
      </c>
      <c s="24" t="s">
        <v>33</v>
      </c>
      <c s="30" t="s">
        <v>778</v>
      </c>
      <c s="31" t="s">
        <v>658</v>
      </c>
      <c s="32">
        <v>1</v>
      </c>
      <c s="33">
        <v>0</v>
      </c>
      <c s="33">
        <f>ROUND(ROUND(H313,2)*ROUND(G313,3),2)</f>
      </c>
      <c s="31" t="s">
        <v>56</v>
      </c>
      <c r="O313">
        <f>(I313*21)/100</f>
      </c>
      <c t="s">
        <v>27</v>
      </c>
    </row>
    <row r="314" spans="1:5" ht="12.75">
      <c r="A314" s="34" t="s">
        <v>57</v>
      </c>
      <c r="E314" s="35" t="s">
        <v>53</v>
      </c>
    </row>
    <row r="315" spans="1:5" ht="12.75">
      <c r="A315" s="36" t="s">
        <v>59</v>
      </c>
      <c r="E315" s="37" t="s">
        <v>53</v>
      </c>
    </row>
    <row r="316" spans="1:5" ht="12.75">
      <c r="A316" t="s">
        <v>61</v>
      </c>
      <c r="E316" s="35" t="s">
        <v>53</v>
      </c>
    </row>
    <row r="317" spans="1:16" ht="12.75">
      <c r="A317" s="24" t="s">
        <v>51</v>
      </c>
      <c s="29" t="s">
        <v>780</v>
      </c>
      <c s="29" t="s">
        <v>781</v>
      </c>
      <c s="24" t="s">
        <v>53</v>
      </c>
      <c s="30" t="s">
        <v>782</v>
      </c>
      <c s="31" t="s">
        <v>658</v>
      </c>
      <c s="32">
        <v>2</v>
      </c>
      <c s="33">
        <v>0</v>
      </c>
      <c s="33">
        <f>ROUND(ROUND(H317,2)*ROUND(G317,3),2)</f>
      </c>
      <c s="31" t="s">
        <v>56</v>
      </c>
      <c r="O317">
        <f>(I317*21)/100</f>
      </c>
      <c t="s">
        <v>27</v>
      </c>
    </row>
    <row r="318" spans="1:5" ht="38.25">
      <c r="A318" s="34" t="s">
        <v>57</v>
      </c>
      <c r="E318" s="35" t="s">
        <v>783</v>
      </c>
    </row>
    <row r="319" spans="1:5" ht="12.75">
      <c r="A319" s="36" t="s">
        <v>59</v>
      </c>
      <c r="E319" s="37" t="s">
        <v>53</v>
      </c>
    </row>
    <row r="320" spans="1:5" ht="12.75">
      <c r="A320" t="s">
        <v>61</v>
      </c>
      <c r="E320" s="35" t="s">
        <v>53</v>
      </c>
    </row>
    <row r="321" spans="1:16" ht="12.75">
      <c r="A321" s="24" t="s">
        <v>653</v>
      </c>
      <c s="29" t="s">
        <v>784</v>
      </c>
      <c s="29" t="s">
        <v>781</v>
      </c>
      <c s="24" t="s">
        <v>33</v>
      </c>
      <c s="30" t="s">
        <v>782</v>
      </c>
      <c s="31" t="s">
        <v>658</v>
      </c>
      <c s="32">
        <v>2</v>
      </c>
      <c s="33">
        <v>0</v>
      </c>
      <c s="33">
        <f>ROUND(ROUND(H321,2)*ROUND(G321,3),2)</f>
      </c>
      <c s="31" t="s">
        <v>56</v>
      </c>
      <c r="O321">
        <f>(I321*21)/100</f>
      </c>
      <c t="s">
        <v>27</v>
      </c>
    </row>
    <row r="322" spans="1:5" ht="38.25">
      <c r="A322" s="34" t="s">
        <v>57</v>
      </c>
      <c r="E322" s="35" t="s">
        <v>783</v>
      </c>
    </row>
    <row r="323" spans="1:5" ht="12.75">
      <c r="A323" s="36" t="s">
        <v>59</v>
      </c>
      <c r="E323" s="37" t="s">
        <v>53</v>
      </c>
    </row>
    <row r="324" spans="1:5" ht="12.75">
      <c r="A324" t="s">
        <v>61</v>
      </c>
      <c r="E324" s="35" t="s">
        <v>53</v>
      </c>
    </row>
    <row r="325" spans="1:16" ht="12.75">
      <c r="A325" s="24" t="s">
        <v>51</v>
      </c>
      <c s="29" t="s">
        <v>785</v>
      </c>
      <c s="29" t="s">
        <v>786</v>
      </c>
      <c s="24" t="s">
        <v>53</v>
      </c>
      <c s="30" t="s">
        <v>787</v>
      </c>
      <c s="31" t="s">
        <v>658</v>
      </c>
      <c s="32">
        <v>2</v>
      </c>
      <c s="33">
        <v>0</v>
      </c>
      <c s="33">
        <f>ROUND(ROUND(H325,2)*ROUND(G325,3),2)</f>
      </c>
      <c s="31" t="s">
        <v>56</v>
      </c>
      <c r="O325">
        <f>(I325*21)/100</f>
      </c>
      <c t="s">
        <v>27</v>
      </c>
    </row>
    <row r="326" spans="1:5" ht="12.75">
      <c r="A326" s="34" t="s">
        <v>57</v>
      </c>
      <c r="E326" s="35" t="s">
        <v>53</v>
      </c>
    </row>
    <row r="327" spans="1:5" ht="12.75">
      <c r="A327" s="36" t="s">
        <v>59</v>
      </c>
      <c r="E327" s="37" t="s">
        <v>53</v>
      </c>
    </row>
    <row r="328" spans="1:5" ht="12.75">
      <c r="A328" t="s">
        <v>61</v>
      </c>
      <c r="E328" s="35" t="s">
        <v>53</v>
      </c>
    </row>
    <row r="329" spans="1:16" ht="12.75">
      <c r="A329" s="24" t="s">
        <v>653</v>
      </c>
      <c s="29" t="s">
        <v>788</v>
      </c>
      <c s="29" t="s">
        <v>786</v>
      </c>
      <c s="24" t="s">
        <v>33</v>
      </c>
      <c s="30" t="s">
        <v>787</v>
      </c>
      <c s="31" t="s">
        <v>658</v>
      </c>
      <c s="32">
        <v>2</v>
      </c>
      <c s="33">
        <v>0</v>
      </c>
      <c s="33">
        <f>ROUND(ROUND(H329,2)*ROUND(G329,3),2)</f>
      </c>
      <c s="31" t="s">
        <v>56</v>
      </c>
      <c r="O329">
        <f>(I329*21)/100</f>
      </c>
      <c t="s">
        <v>27</v>
      </c>
    </row>
    <row r="330" spans="1:5" ht="12.75">
      <c r="A330" s="34" t="s">
        <v>57</v>
      </c>
      <c r="E330" s="35" t="s">
        <v>53</v>
      </c>
    </row>
    <row r="331" spans="1:5" ht="12.75">
      <c r="A331" s="36" t="s">
        <v>59</v>
      </c>
      <c r="E331" s="37" t="s">
        <v>53</v>
      </c>
    </row>
    <row r="332" spans="1:5" ht="12.75">
      <c r="A332" t="s">
        <v>61</v>
      </c>
      <c r="E332" s="35" t="s">
        <v>53</v>
      </c>
    </row>
    <row r="333" spans="1:16" ht="12.75">
      <c r="A333" s="24" t="s">
        <v>51</v>
      </c>
      <c s="29" t="s">
        <v>789</v>
      </c>
      <c s="29" t="s">
        <v>790</v>
      </c>
      <c s="24" t="s">
        <v>53</v>
      </c>
      <c s="30" t="s">
        <v>791</v>
      </c>
      <c s="31" t="s">
        <v>658</v>
      </c>
      <c s="32">
        <v>2</v>
      </c>
      <c s="33">
        <v>0</v>
      </c>
      <c s="33">
        <f>ROUND(ROUND(H333,2)*ROUND(G333,3),2)</f>
      </c>
      <c s="31" t="s">
        <v>56</v>
      </c>
      <c r="O333">
        <f>(I333*21)/100</f>
      </c>
      <c t="s">
        <v>27</v>
      </c>
    </row>
    <row r="334" spans="1:5" ht="12.75">
      <c r="A334" s="34" t="s">
        <v>57</v>
      </c>
      <c r="E334" s="35" t="s">
        <v>792</v>
      </c>
    </row>
    <row r="335" spans="1:5" ht="12.75">
      <c r="A335" s="36" t="s">
        <v>59</v>
      </c>
      <c r="E335" s="37" t="s">
        <v>53</v>
      </c>
    </row>
    <row r="336" spans="1:5" ht="12.75">
      <c r="A336" t="s">
        <v>61</v>
      </c>
      <c r="E336" s="35" t="s">
        <v>53</v>
      </c>
    </row>
    <row r="337" spans="1:16" ht="12.75">
      <c r="A337" s="24" t="s">
        <v>653</v>
      </c>
      <c s="29" t="s">
        <v>793</v>
      </c>
      <c s="29" t="s">
        <v>790</v>
      </c>
      <c s="24" t="s">
        <v>33</v>
      </c>
      <c s="30" t="s">
        <v>791</v>
      </c>
      <c s="31" t="s">
        <v>658</v>
      </c>
      <c s="32">
        <v>2</v>
      </c>
      <c s="33">
        <v>0</v>
      </c>
      <c s="33">
        <f>ROUND(ROUND(H337,2)*ROUND(G337,3),2)</f>
      </c>
      <c s="31" t="s">
        <v>56</v>
      </c>
      <c r="O337">
        <f>(I337*21)/100</f>
      </c>
      <c t="s">
        <v>27</v>
      </c>
    </row>
    <row r="338" spans="1:5" ht="12.75">
      <c r="A338" s="34" t="s">
        <v>57</v>
      </c>
      <c r="E338" s="35" t="s">
        <v>792</v>
      </c>
    </row>
    <row r="339" spans="1:5" ht="12.75">
      <c r="A339" s="36" t="s">
        <v>59</v>
      </c>
      <c r="E339" s="37" t="s">
        <v>53</v>
      </c>
    </row>
    <row r="340" spans="1:5" ht="12.75">
      <c r="A340" t="s">
        <v>61</v>
      </c>
      <c r="E340" s="35" t="s">
        <v>53</v>
      </c>
    </row>
    <row r="341" spans="1:16" ht="12.75">
      <c r="A341" s="24" t="s">
        <v>51</v>
      </c>
      <c s="29" t="s">
        <v>794</v>
      </c>
      <c s="29" t="s">
        <v>795</v>
      </c>
      <c s="24" t="s">
        <v>53</v>
      </c>
      <c s="30" t="s">
        <v>796</v>
      </c>
      <c s="31" t="s">
        <v>658</v>
      </c>
      <c s="32">
        <v>2</v>
      </c>
      <c s="33">
        <v>0</v>
      </c>
      <c s="33">
        <f>ROUND(ROUND(H341,2)*ROUND(G341,3),2)</f>
      </c>
      <c s="31" t="s">
        <v>56</v>
      </c>
      <c r="O341">
        <f>(I341*21)/100</f>
      </c>
      <c t="s">
        <v>27</v>
      </c>
    </row>
    <row r="342" spans="1:5" ht="12.75">
      <c r="A342" s="34" t="s">
        <v>57</v>
      </c>
      <c r="E342" s="35" t="s">
        <v>53</v>
      </c>
    </row>
    <row r="343" spans="1:5" ht="12.75">
      <c r="A343" s="36" t="s">
        <v>59</v>
      </c>
      <c r="E343" s="37" t="s">
        <v>53</v>
      </c>
    </row>
    <row r="344" spans="1:5" ht="12.75">
      <c r="A344" t="s">
        <v>61</v>
      </c>
      <c r="E344" s="35" t="s">
        <v>53</v>
      </c>
    </row>
    <row r="345" spans="1:16" ht="12.75">
      <c r="A345" s="24" t="s">
        <v>653</v>
      </c>
      <c s="29" t="s">
        <v>797</v>
      </c>
      <c s="29" t="s">
        <v>795</v>
      </c>
      <c s="24" t="s">
        <v>33</v>
      </c>
      <c s="30" t="s">
        <v>796</v>
      </c>
      <c s="31" t="s">
        <v>658</v>
      </c>
      <c s="32">
        <v>2</v>
      </c>
      <c s="33">
        <v>0</v>
      </c>
      <c s="33">
        <f>ROUND(ROUND(H345,2)*ROUND(G345,3),2)</f>
      </c>
      <c s="31" t="s">
        <v>56</v>
      </c>
      <c r="O345">
        <f>(I345*21)/100</f>
      </c>
      <c t="s">
        <v>27</v>
      </c>
    </row>
    <row r="346" spans="1:5" ht="12.75">
      <c r="A346" s="34" t="s">
        <v>57</v>
      </c>
      <c r="E346" s="35" t="s">
        <v>53</v>
      </c>
    </row>
    <row r="347" spans="1:5" ht="12.75">
      <c r="A347" s="36" t="s">
        <v>59</v>
      </c>
      <c r="E347" s="37" t="s">
        <v>53</v>
      </c>
    </row>
    <row r="348" spans="1:5" ht="12.75">
      <c r="A348" t="s">
        <v>61</v>
      </c>
      <c r="E348" s="35" t="s">
        <v>53</v>
      </c>
    </row>
    <row r="349" spans="1:16" ht="12.75">
      <c r="A349" s="24" t="s">
        <v>51</v>
      </c>
      <c s="29" t="s">
        <v>798</v>
      </c>
      <c s="29" t="s">
        <v>799</v>
      </c>
      <c s="24" t="s">
        <v>53</v>
      </c>
      <c s="30" t="s">
        <v>800</v>
      </c>
      <c s="31" t="s">
        <v>658</v>
      </c>
      <c s="32">
        <v>1</v>
      </c>
      <c s="33">
        <v>0</v>
      </c>
      <c s="33">
        <f>ROUND(ROUND(H349,2)*ROUND(G349,3),2)</f>
      </c>
      <c s="31" t="s">
        <v>56</v>
      </c>
      <c r="O349">
        <f>(I349*21)/100</f>
      </c>
      <c t="s">
        <v>27</v>
      </c>
    </row>
    <row r="350" spans="1:5" ht="12.75">
      <c r="A350" s="34" t="s">
        <v>57</v>
      </c>
      <c r="E350" s="35" t="s">
        <v>801</v>
      </c>
    </row>
    <row r="351" spans="1:5" ht="12.75">
      <c r="A351" s="36" t="s">
        <v>59</v>
      </c>
      <c r="E351" s="37" t="s">
        <v>53</v>
      </c>
    </row>
    <row r="352" spans="1:5" ht="12.75">
      <c r="A352" t="s">
        <v>61</v>
      </c>
      <c r="E352" s="35" t="s">
        <v>53</v>
      </c>
    </row>
    <row r="353" spans="1:16" ht="12.75">
      <c r="A353" s="24" t="s">
        <v>653</v>
      </c>
      <c s="29" t="s">
        <v>802</v>
      </c>
      <c s="29" t="s">
        <v>799</v>
      </c>
      <c s="24" t="s">
        <v>33</v>
      </c>
      <c s="30" t="s">
        <v>800</v>
      </c>
      <c s="31" t="s">
        <v>658</v>
      </c>
      <c s="32">
        <v>1</v>
      </c>
      <c s="33">
        <v>0</v>
      </c>
      <c s="33">
        <f>ROUND(ROUND(H353,2)*ROUND(G353,3),2)</f>
      </c>
      <c s="31" t="s">
        <v>56</v>
      </c>
      <c r="O353">
        <f>(I353*21)/100</f>
      </c>
      <c t="s">
        <v>27</v>
      </c>
    </row>
    <row r="354" spans="1:5" ht="12.75">
      <c r="A354" s="34" t="s">
        <v>57</v>
      </c>
      <c r="E354" s="35" t="s">
        <v>801</v>
      </c>
    </row>
    <row r="355" spans="1:5" ht="12.75">
      <c r="A355" s="36" t="s">
        <v>59</v>
      </c>
      <c r="E355" s="37" t="s">
        <v>53</v>
      </c>
    </row>
    <row r="356" spans="1:5" ht="12.75">
      <c r="A356" t="s">
        <v>61</v>
      </c>
      <c r="E356" s="35" t="s">
        <v>53</v>
      </c>
    </row>
    <row r="357" spans="1:16" ht="12.75">
      <c r="A357" s="24" t="s">
        <v>51</v>
      </c>
      <c s="29" t="s">
        <v>803</v>
      </c>
      <c s="29" t="s">
        <v>804</v>
      </c>
      <c s="24" t="s">
        <v>53</v>
      </c>
      <c s="30" t="s">
        <v>800</v>
      </c>
      <c s="31" t="s">
        <v>658</v>
      </c>
      <c s="32">
        <v>1</v>
      </c>
      <c s="33">
        <v>0</v>
      </c>
      <c s="33">
        <f>ROUND(ROUND(H357,2)*ROUND(G357,3),2)</f>
      </c>
      <c s="31" t="s">
        <v>56</v>
      </c>
      <c r="O357">
        <f>(I357*21)/100</f>
      </c>
      <c t="s">
        <v>27</v>
      </c>
    </row>
    <row r="358" spans="1:5" ht="12.75">
      <c r="A358" s="34" t="s">
        <v>57</v>
      </c>
      <c r="E358" s="35" t="s">
        <v>805</v>
      </c>
    </row>
    <row r="359" spans="1:5" ht="12.75">
      <c r="A359" s="36" t="s">
        <v>59</v>
      </c>
      <c r="E359" s="37" t="s">
        <v>53</v>
      </c>
    </row>
    <row r="360" spans="1:5" ht="12.75">
      <c r="A360" t="s">
        <v>61</v>
      </c>
      <c r="E360" s="35" t="s">
        <v>53</v>
      </c>
    </row>
    <row r="361" spans="1:16" ht="12.75">
      <c r="A361" s="24" t="s">
        <v>653</v>
      </c>
      <c s="29" t="s">
        <v>806</v>
      </c>
      <c s="29" t="s">
        <v>804</v>
      </c>
      <c s="24" t="s">
        <v>33</v>
      </c>
      <c s="30" t="s">
        <v>800</v>
      </c>
      <c s="31" t="s">
        <v>658</v>
      </c>
      <c s="32">
        <v>1</v>
      </c>
      <c s="33">
        <v>0</v>
      </c>
      <c s="33">
        <f>ROUND(ROUND(H361,2)*ROUND(G361,3),2)</f>
      </c>
      <c s="31" t="s">
        <v>56</v>
      </c>
      <c r="O361">
        <f>(I361*21)/100</f>
      </c>
      <c t="s">
        <v>27</v>
      </c>
    </row>
    <row r="362" spans="1:5" ht="12.75">
      <c r="A362" s="34" t="s">
        <v>57</v>
      </c>
      <c r="E362" s="35" t="s">
        <v>805</v>
      </c>
    </row>
    <row r="363" spans="1:5" ht="12.75">
      <c r="A363" s="36" t="s">
        <v>59</v>
      </c>
      <c r="E363" s="37" t="s">
        <v>53</v>
      </c>
    </row>
    <row r="364" spans="1:5" ht="12.75">
      <c r="A364" t="s">
        <v>61</v>
      </c>
      <c r="E364" s="35" t="s">
        <v>53</v>
      </c>
    </row>
    <row r="365" spans="1:16" ht="12.75">
      <c r="A365" s="24" t="s">
        <v>51</v>
      </c>
      <c s="29" t="s">
        <v>807</v>
      </c>
      <c s="29" t="s">
        <v>808</v>
      </c>
      <c s="24" t="s">
        <v>53</v>
      </c>
      <c s="30" t="s">
        <v>809</v>
      </c>
      <c s="31" t="s">
        <v>658</v>
      </c>
      <c s="32">
        <v>2</v>
      </c>
      <c s="33">
        <v>0</v>
      </c>
      <c s="33">
        <f>ROUND(ROUND(H365,2)*ROUND(G365,3),2)</f>
      </c>
      <c s="31" t="s">
        <v>56</v>
      </c>
      <c r="O365">
        <f>(I365*21)/100</f>
      </c>
      <c t="s">
        <v>27</v>
      </c>
    </row>
    <row r="366" spans="1:5" ht="25.5">
      <c r="A366" s="34" t="s">
        <v>57</v>
      </c>
      <c r="E366" s="35" t="s">
        <v>810</v>
      </c>
    </row>
    <row r="367" spans="1:5" ht="12.75">
      <c r="A367" s="36" t="s">
        <v>59</v>
      </c>
      <c r="E367" s="37" t="s">
        <v>53</v>
      </c>
    </row>
    <row r="368" spans="1:5" ht="12.75">
      <c r="A368" t="s">
        <v>61</v>
      </c>
      <c r="E368" s="35" t="s">
        <v>53</v>
      </c>
    </row>
    <row r="369" spans="1:16" ht="12.75">
      <c r="A369" s="24" t="s">
        <v>653</v>
      </c>
      <c s="29" t="s">
        <v>811</v>
      </c>
      <c s="29" t="s">
        <v>808</v>
      </c>
      <c s="24" t="s">
        <v>33</v>
      </c>
      <c s="30" t="s">
        <v>809</v>
      </c>
      <c s="31" t="s">
        <v>658</v>
      </c>
      <c s="32">
        <v>2</v>
      </c>
      <c s="33">
        <v>0</v>
      </c>
      <c s="33">
        <f>ROUND(ROUND(H369,2)*ROUND(G369,3),2)</f>
      </c>
      <c s="31" t="s">
        <v>56</v>
      </c>
      <c r="O369">
        <f>(I369*21)/100</f>
      </c>
      <c t="s">
        <v>27</v>
      </c>
    </row>
    <row r="370" spans="1:5" ht="25.5">
      <c r="A370" s="34" t="s">
        <v>57</v>
      </c>
      <c r="E370" s="35" t="s">
        <v>810</v>
      </c>
    </row>
    <row r="371" spans="1:5" ht="12.75">
      <c r="A371" s="36" t="s">
        <v>59</v>
      </c>
      <c r="E371" s="37" t="s">
        <v>53</v>
      </c>
    </row>
    <row r="372" spans="1:5" ht="12.75">
      <c r="A372" t="s">
        <v>61</v>
      </c>
      <c r="E372" s="35" t="s">
        <v>53</v>
      </c>
    </row>
    <row r="373" spans="1:16" ht="12.75">
      <c r="A373" s="24" t="s">
        <v>51</v>
      </c>
      <c s="29" t="s">
        <v>812</v>
      </c>
      <c s="29" t="s">
        <v>813</v>
      </c>
      <c s="24" t="s">
        <v>53</v>
      </c>
      <c s="30" t="s">
        <v>814</v>
      </c>
      <c s="31" t="s">
        <v>658</v>
      </c>
      <c s="32">
        <v>2</v>
      </c>
      <c s="33">
        <v>0</v>
      </c>
      <c s="33">
        <f>ROUND(ROUND(H373,2)*ROUND(G373,3),2)</f>
      </c>
      <c s="31" t="s">
        <v>56</v>
      </c>
      <c r="O373">
        <f>(I373*21)/100</f>
      </c>
      <c t="s">
        <v>27</v>
      </c>
    </row>
    <row r="374" spans="1:5" ht="12.75">
      <c r="A374" s="34" t="s">
        <v>57</v>
      </c>
      <c r="E374" s="35" t="s">
        <v>53</v>
      </c>
    </row>
    <row r="375" spans="1:5" ht="12.75">
      <c r="A375" s="36" t="s">
        <v>59</v>
      </c>
      <c r="E375" s="37" t="s">
        <v>53</v>
      </c>
    </row>
    <row r="376" spans="1:5" ht="12.75">
      <c r="A376" t="s">
        <v>61</v>
      </c>
      <c r="E376" s="35" t="s">
        <v>53</v>
      </c>
    </row>
    <row r="377" spans="1:16" ht="12.75">
      <c r="A377" s="24" t="s">
        <v>653</v>
      </c>
      <c s="29" t="s">
        <v>815</v>
      </c>
      <c s="29" t="s">
        <v>813</v>
      </c>
      <c s="24" t="s">
        <v>33</v>
      </c>
      <c s="30" t="s">
        <v>814</v>
      </c>
      <c s="31" t="s">
        <v>658</v>
      </c>
      <c s="32">
        <v>2</v>
      </c>
      <c s="33">
        <v>0</v>
      </c>
      <c s="33">
        <f>ROUND(ROUND(H377,2)*ROUND(G377,3),2)</f>
      </c>
      <c s="31" t="s">
        <v>56</v>
      </c>
      <c r="O377">
        <f>(I377*21)/100</f>
      </c>
      <c t="s">
        <v>27</v>
      </c>
    </row>
    <row r="378" spans="1:5" ht="12.75">
      <c r="A378" s="34" t="s">
        <v>57</v>
      </c>
      <c r="E378" s="35" t="s">
        <v>53</v>
      </c>
    </row>
    <row r="379" spans="1:5" ht="12.75">
      <c r="A379" s="36" t="s">
        <v>59</v>
      </c>
      <c r="E379" s="37" t="s">
        <v>53</v>
      </c>
    </row>
    <row r="380" spans="1:5" ht="12.75">
      <c r="A380" t="s">
        <v>61</v>
      </c>
      <c r="E380" s="35" t="s">
        <v>53</v>
      </c>
    </row>
    <row r="381" spans="1:16" ht="12.75">
      <c r="A381" s="24" t="s">
        <v>51</v>
      </c>
      <c s="29" t="s">
        <v>816</v>
      </c>
      <c s="29" t="s">
        <v>817</v>
      </c>
      <c s="24" t="s">
        <v>53</v>
      </c>
      <c s="30" t="s">
        <v>818</v>
      </c>
      <c s="31" t="s">
        <v>658</v>
      </c>
      <c s="32">
        <v>2</v>
      </c>
      <c s="33">
        <v>0</v>
      </c>
      <c s="33">
        <f>ROUND(ROUND(H381,2)*ROUND(G381,3),2)</f>
      </c>
      <c s="31" t="s">
        <v>56</v>
      </c>
      <c r="O381">
        <f>(I381*21)/100</f>
      </c>
      <c t="s">
        <v>27</v>
      </c>
    </row>
    <row r="382" spans="1:5" ht="12.75">
      <c r="A382" s="34" t="s">
        <v>57</v>
      </c>
      <c r="E382" s="35" t="s">
        <v>53</v>
      </c>
    </row>
    <row r="383" spans="1:5" ht="12.75">
      <c r="A383" s="36" t="s">
        <v>59</v>
      </c>
      <c r="E383" s="37" t="s">
        <v>53</v>
      </c>
    </row>
    <row r="384" spans="1:5" ht="12.75">
      <c r="A384" t="s">
        <v>61</v>
      </c>
      <c r="E384" s="35" t="s">
        <v>53</v>
      </c>
    </row>
    <row r="385" spans="1:16" ht="12.75">
      <c r="A385" s="24" t="s">
        <v>653</v>
      </c>
      <c s="29" t="s">
        <v>819</v>
      </c>
      <c s="29" t="s">
        <v>817</v>
      </c>
      <c s="24" t="s">
        <v>33</v>
      </c>
      <c s="30" t="s">
        <v>818</v>
      </c>
      <c s="31" t="s">
        <v>658</v>
      </c>
      <c s="32">
        <v>2</v>
      </c>
      <c s="33">
        <v>0</v>
      </c>
      <c s="33">
        <f>ROUND(ROUND(H385,2)*ROUND(G385,3),2)</f>
      </c>
      <c s="31" t="s">
        <v>56</v>
      </c>
      <c r="O385">
        <f>(I385*21)/100</f>
      </c>
      <c t="s">
        <v>27</v>
      </c>
    </row>
    <row r="386" spans="1:5" ht="12.75">
      <c r="A386" s="34" t="s">
        <v>57</v>
      </c>
      <c r="E386" s="35" t="s">
        <v>53</v>
      </c>
    </row>
    <row r="387" spans="1:5" ht="12.75">
      <c r="A387" s="36" t="s">
        <v>59</v>
      </c>
      <c r="E387" s="37" t="s">
        <v>53</v>
      </c>
    </row>
    <row r="388" spans="1:5" ht="12.75">
      <c r="A388" t="s">
        <v>61</v>
      </c>
      <c r="E388" s="35" t="s">
        <v>53</v>
      </c>
    </row>
    <row r="389" spans="1:18" ht="12.75" customHeight="1">
      <c r="A389" s="6" t="s">
        <v>49</v>
      </c>
      <c s="6"/>
      <c s="40" t="s">
        <v>820</v>
      </c>
      <c s="6"/>
      <c s="27" t="s">
        <v>821</v>
      </c>
      <c s="6"/>
      <c s="6"/>
      <c s="6"/>
      <c s="41">
        <f>0+Q389</f>
      </c>
      <c s="6"/>
      <c r="O389">
        <f>0+R389</f>
      </c>
      <c r="Q389">
        <f>0+I390+I394+I398+I402+I406+I410+I414+I418+I422+I426+I430+I434+I438+I442+I446+I450</f>
      </c>
      <c>
        <f>0+O390+O394+O398+O402+O406+O410+O414+O418+O422+O426+O430+O434+O438+O442+O446+O450</f>
      </c>
    </row>
    <row r="390" spans="1:16" ht="12.75">
      <c r="A390" s="24" t="s">
        <v>51</v>
      </c>
      <c s="29" t="s">
        <v>822</v>
      </c>
      <c s="29" t="s">
        <v>823</v>
      </c>
      <c s="24" t="s">
        <v>53</v>
      </c>
      <c s="30" t="s">
        <v>824</v>
      </c>
      <c s="31" t="s">
        <v>129</v>
      </c>
      <c s="32">
        <v>45</v>
      </c>
      <c s="33">
        <v>0</v>
      </c>
      <c s="33">
        <f>ROUND(ROUND(H390,2)*ROUND(G390,3),2)</f>
      </c>
      <c s="31" t="s">
        <v>56</v>
      </c>
      <c r="O390">
        <f>(I390*21)/100</f>
      </c>
      <c t="s">
        <v>27</v>
      </c>
    </row>
    <row r="391" spans="1:5" ht="12.75">
      <c r="A391" s="34" t="s">
        <v>57</v>
      </c>
      <c r="E391" s="35" t="s">
        <v>825</v>
      </c>
    </row>
    <row r="392" spans="1:5" ht="12.75">
      <c r="A392" s="36" t="s">
        <v>59</v>
      </c>
      <c r="E392" s="37" t="s">
        <v>53</v>
      </c>
    </row>
    <row r="393" spans="1:5" ht="12.75">
      <c r="A393" t="s">
        <v>61</v>
      </c>
      <c r="E393" s="35" t="s">
        <v>53</v>
      </c>
    </row>
    <row r="394" spans="1:16" ht="12.75">
      <c r="A394" s="24" t="s">
        <v>653</v>
      </c>
      <c s="29" t="s">
        <v>826</v>
      </c>
      <c s="29" t="s">
        <v>823</v>
      </c>
      <c s="24" t="s">
        <v>33</v>
      </c>
      <c s="30" t="s">
        <v>824</v>
      </c>
      <c s="31" t="s">
        <v>129</v>
      </c>
      <c s="32">
        <v>45</v>
      </c>
      <c s="33">
        <v>0</v>
      </c>
      <c s="33">
        <f>ROUND(ROUND(H394,2)*ROUND(G394,3),2)</f>
      </c>
      <c s="31" t="s">
        <v>56</v>
      </c>
      <c r="O394">
        <f>(I394*21)/100</f>
      </c>
      <c t="s">
        <v>27</v>
      </c>
    </row>
    <row r="395" spans="1:5" ht="12.75">
      <c r="A395" s="34" t="s">
        <v>57</v>
      </c>
      <c r="E395" s="35" t="s">
        <v>825</v>
      </c>
    </row>
    <row r="396" spans="1:5" ht="12.75">
      <c r="A396" s="36" t="s">
        <v>59</v>
      </c>
      <c r="E396" s="37" t="s">
        <v>53</v>
      </c>
    </row>
    <row r="397" spans="1:5" ht="12.75">
      <c r="A397" t="s">
        <v>61</v>
      </c>
      <c r="E397" s="35" t="s">
        <v>53</v>
      </c>
    </row>
    <row r="398" spans="1:16" ht="12.75">
      <c r="A398" s="24" t="s">
        <v>51</v>
      </c>
      <c s="29" t="s">
        <v>827</v>
      </c>
      <c s="29" t="s">
        <v>828</v>
      </c>
      <c s="24" t="s">
        <v>53</v>
      </c>
      <c s="30" t="s">
        <v>829</v>
      </c>
      <c s="31" t="s">
        <v>658</v>
      </c>
      <c s="32">
        <v>4</v>
      </c>
      <c s="33">
        <v>0</v>
      </c>
      <c s="33">
        <f>ROUND(ROUND(H398,2)*ROUND(G398,3),2)</f>
      </c>
      <c s="31" t="s">
        <v>56</v>
      </c>
      <c r="O398">
        <f>(I398*21)/100</f>
      </c>
      <c t="s">
        <v>27</v>
      </c>
    </row>
    <row r="399" spans="1:5" ht="12.75">
      <c r="A399" s="34" t="s">
        <v>57</v>
      </c>
      <c r="E399" s="35" t="s">
        <v>53</v>
      </c>
    </row>
    <row r="400" spans="1:5" ht="12.75">
      <c r="A400" s="36" t="s">
        <v>59</v>
      </c>
      <c r="E400" s="37" t="s">
        <v>53</v>
      </c>
    </row>
    <row r="401" spans="1:5" ht="12.75">
      <c r="A401" t="s">
        <v>61</v>
      </c>
      <c r="E401" s="35" t="s">
        <v>53</v>
      </c>
    </row>
    <row r="402" spans="1:16" ht="12.75">
      <c r="A402" s="24" t="s">
        <v>653</v>
      </c>
      <c s="29" t="s">
        <v>830</v>
      </c>
      <c s="29" t="s">
        <v>828</v>
      </c>
      <c s="24" t="s">
        <v>33</v>
      </c>
      <c s="30" t="s">
        <v>829</v>
      </c>
      <c s="31" t="s">
        <v>658</v>
      </c>
      <c s="32">
        <v>4</v>
      </c>
      <c s="33">
        <v>0</v>
      </c>
      <c s="33">
        <f>ROUND(ROUND(H402,2)*ROUND(G402,3),2)</f>
      </c>
      <c s="31" t="s">
        <v>56</v>
      </c>
      <c r="O402">
        <f>(I402*21)/100</f>
      </c>
      <c t="s">
        <v>27</v>
      </c>
    </row>
    <row r="403" spans="1:5" ht="12.75">
      <c r="A403" s="34" t="s">
        <v>57</v>
      </c>
      <c r="E403" s="35" t="s">
        <v>53</v>
      </c>
    </row>
    <row r="404" spans="1:5" ht="12.75">
      <c r="A404" s="36" t="s">
        <v>59</v>
      </c>
      <c r="E404" s="37" t="s">
        <v>53</v>
      </c>
    </row>
    <row r="405" spans="1:5" ht="12.75">
      <c r="A405" t="s">
        <v>61</v>
      </c>
      <c r="E405" s="35" t="s">
        <v>53</v>
      </c>
    </row>
    <row r="406" spans="1:16" ht="12.75">
      <c r="A406" s="24" t="s">
        <v>51</v>
      </c>
      <c s="29" t="s">
        <v>831</v>
      </c>
      <c s="29" t="s">
        <v>832</v>
      </c>
      <c s="24" t="s">
        <v>53</v>
      </c>
      <c s="30" t="s">
        <v>833</v>
      </c>
      <c s="31" t="s">
        <v>129</v>
      </c>
      <c s="32">
        <v>40</v>
      </c>
      <c s="33">
        <v>0</v>
      </c>
      <c s="33">
        <f>ROUND(ROUND(H406,2)*ROUND(G406,3),2)</f>
      </c>
      <c s="31" t="s">
        <v>56</v>
      </c>
      <c r="O406">
        <f>(I406*21)/100</f>
      </c>
      <c t="s">
        <v>27</v>
      </c>
    </row>
    <row r="407" spans="1:5" ht="12.75">
      <c r="A407" s="34" t="s">
        <v>57</v>
      </c>
      <c r="E407" s="35" t="s">
        <v>53</v>
      </c>
    </row>
    <row r="408" spans="1:5" ht="12.75">
      <c r="A408" s="36" t="s">
        <v>59</v>
      </c>
      <c r="E408" s="37" t="s">
        <v>53</v>
      </c>
    </row>
    <row r="409" spans="1:5" ht="12.75">
      <c r="A409" t="s">
        <v>61</v>
      </c>
      <c r="E409" s="35" t="s">
        <v>53</v>
      </c>
    </row>
    <row r="410" spans="1:16" ht="12.75">
      <c r="A410" s="24" t="s">
        <v>653</v>
      </c>
      <c s="29" t="s">
        <v>834</v>
      </c>
      <c s="29" t="s">
        <v>832</v>
      </c>
      <c s="24" t="s">
        <v>33</v>
      </c>
      <c s="30" t="s">
        <v>833</v>
      </c>
      <c s="31" t="s">
        <v>129</v>
      </c>
      <c s="32">
        <v>40</v>
      </c>
      <c s="33">
        <v>0</v>
      </c>
      <c s="33">
        <f>ROUND(ROUND(H410,2)*ROUND(G410,3),2)</f>
      </c>
      <c s="31" t="s">
        <v>56</v>
      </c>
      <c r="O410">
        <f>(I410*21)/100</f>
      </c>
      <c t="s">
        <v>27</v>
      </c>
    </row>
    <row r="411" spans="1:5" ht="12.75">
      <c r="A411" s="34" t="s">
        <v>57</v>
      </c>
      <c r="E411" s="35" t="s">
        <v>53</v>
      </c>
    </row>
    <row r="412" spans="1:5" ht="12.75">
      <c r="A412" s="36" t="s">
        <v>59</v>
      </c>
      <c r="E412" s="37" t="s">
        <v>53</v>
      </c>
    </row>
    <row r="413" spans="1:5" ht="12.75">
      <c r="A413" t="s">
        <v>61</v>
      </c>
      <c r="E413" s="35" t="s">
        <v>53</v>
      </c>
    </row>
    <row r="414" spans="1:16" ht="12.75">
      <c r="A414" s="24" t="s">
        <v>51</v>
      </c>
      <c s="29" t="s">
        <v>835</v>
      </c>
      <c s="29" t="s">
        <v>836</v>
      </c>
      <c s="24" t="s">
        <v>53</v>
      </c>
      <c s="30" t="s">
        <v>837</v>
      </c>
      <c s="31" t="s">
        <v>129</v>
      </c>
      <c s="32">
        <v>38</v>
      </c>
      <c s="33">
        <v>0</v>
      </c>
      <c s="33">
        <f>ROUND(ROUND(H414,2)*ROUND(G414,3),2)</f>
      </c>
      <c s="31" t="s">
        <v>56</v>
      </c>
      <c r="O414">
        <f>(I414*21)/100</f>
      </c>
      <c t="s">
        <v>27</v>
      </c>
    </row>
    <row r="415" spans="1:5" ht="12.75">
      <c r="A415" s="34" t="s">
        <v>57</v>
      </c>
      <c r="E415" s="35" t="s">
        <v>53</v>
      </c>
    </row>
    <row r="416" spans="1:5" ht="12.75">
      <c r="A416" s="36" t="s">
        <v>59</v>
      </c>
      <c r="E416" s="37" t="s">
        <v>53</v>
      </c>
    </row>
    <row r="417" spans="1:5" ht="12.75">
      <c r="A417" t="s">
        <v>61</v>
      </c>
      <c r="E417" s="35" t="s">
        <v>53</v>
      </c>
    </row>
    <row r="418" spans="1:16" ht="12.75">
      <c r="A418" s="24" t="s">
        <v>653</v>
      </c>
      <c s="29" t="s">
        <v>83</v>
      </c>
      <c s="29" t="s">
        <v>836</v>
      </c>
      <c s="24" t="s">
        <v>33</v>
      </c>
      <c s="30" t="s">
        <v>837</v>
      </c>
      <c s="31" t="s">
        <v>129</v>
      </c>
      <c s="32">
        <v>38</v>
      </c>
      <c s="33">
        <v>0</v>
      </c>
      <c s="33">
        <f>ROUND(ROUND(H418,2)*ROUND(G418,3),2)</f>
      </c>
      <c s="31" t="s">
        <v>56</v>
      </c>
      <c r="O418">
        <f>(I418*21)/100</f>
      </c>
      <c t="s">
        <v>27</v>
      </c>
    </row>
    <row r="419" spans="1:5" ht="12.75">
      <c r="A419" s="34" t="s">
        <v>57</v>
      </c>
      <c r="E419" s="35" t="s">
        <v>53</v>
      </c>
    </row>
    <row r="420" spans="1:5" ht="12.75">
      <c r="A420" s="36" t="s">
        <v>59</v>
      </c>
      <c r="E420" s="37" t="s">
        <v>53</v>
      </c>
    </row>
    <row r="421" spans="1:5" ht="12.75">
      <c r="A421" t="s">
        <v>61</v>
      </c>
      <c r="E421" s="35" t="s">
        <v>53</v>
      </c>
    </row>
    <row r="422" spans="1:16" ht="12.75">
      <c r="A422" s="24" t="s">
        <v>51</v>
      </c>
      <c s="29" t="s">
        <v>269</v>
      </c>
      <c s="29" t="s">
        <v>838</v>
      </c>
      <c s="24" t="s">
        <v>53</v>
      </c>
      <c s="30" t="s">
        <v>839</v>
      </c>
      <c s="31" t="s">
        <v>658</v>
      </c>
      <c s="32">
        <v>6</v>
      </c>
      <c s="33">
        <v>0</v>
      </c>
      <c s="33">
        <f>ROUND(ROUND(H422,2)*ROUND(G422,3),2)</f>
      </c>
      <c s="31" t="s">
        <v>56</v>
      </c>
      <c r="O422">
        <f>(I422*21)/100</f>
      </c>
      <c t="s">
        <v>27</v>
      </c>
    </row>
    <row r="423" spans="1:5" ht="12.75">
      <c r="A423" s="34" t="s">
        <v>57</v>
      </c>
      <c r="E423" s="35" t="s">
        <v>53</v>
      </c>
    </row>
    <row r="424" spans="1:5" ht="12.75">
      <c r="A424" s="36" t="s">
        <v>59</v>
      </c>
      <c r="E424" s="37" t="s">
        <v>53</v>
      </c>
    </row>
    <row r="425" spans="1:5" ht="12.75">
      <c r="A425" t="s">
        <v>61</v>
      </c>
      <c r="E425" s="35" t="s">
        <v>53</v>
      </c>
    </row>
    <row r="426" spans="1:16" ht="12.75">
      <c r="A426" s="24" t="s">
        <v>653</v>
      </c>
      <c s="29" t="s">
        <v>840</v>
      </c>
      <c s="29" t="s">
        <v>838</v>
      </c>
      <c s="24" t="s">
        <v>33</v>
      </c>
      <c s="30" t="s">
        <v>839</v>
      </c>
      <c s="31" t="s">
        <v>658</v>
      </c>
      <c s="32">
        <v>6</v>
      </c>
      <c s="33">
        <v>0</v>
      </c>
      <c s="33">
        <f>ROUND(ROUND(H426,2)*ROUND(G426,3),2)</f>
      </c>
      <c s="31" t="s">
        <v>56</v>
      </c>
      <c r="O426">
        <f>(I426*21)/100</f>
      </c>
      <c t="s">
        <v>27</v>
      </c>
    </row>
    <row r="427" spans="1:5" ht="12.75">
      <c r="A427" s="34" t="s">
        <v>57</v>
      </c>
      <c r="E427" s="35" t="s">
        <v>53</v>
      </c>
    </row>
    <row r="428" spans="1:5" ht="12.75">
      <c r="A428" s="36" t="s">
        <v>59</v>
      </c>
      <c r="E428" s="37" t="s">
        <v>53</v>
      </c>
    </row>
    <row r="429" spans="1:5" ht="12.75">
      <c r="A429" t="s">
        <v>61</v>
      </c>
      <c r="E429" s="35" t="s">
        <v>53</v>
      </c>
    </row>
    <row r="430" spans="1:16" ht="12.75">
      <c r="A430" s="24" t="s">
        <v>51</v>
      </c>
      <c s="29" t="s">
        <v>841</v>
      </c>
      <c s="29" t="s">
        <v>842</v>
      </c>
      <c s="24" t="s">
        <v>53</v>
      </c>
      <c s="30" t="s">
        <v>843</v>
      </c>
      <c s="31" t="s">
        <v>658</v>
      </c>
      <c s="32">
        <v>6</v>
      </c>
      <c s="33">
        <v>0</v>
      </c>
      <c s="33">
        <f>ROUND(ROUND(H430,2)*ROUND(G430,3),2)</f>
      </c>
      <c s="31" t="s">
        <v>56</v>
      </c>
      <c r="O430">
        <f>(I430*21)/100</f>
      </c>
      <c t="s">
        <v>27</v>
      </c>
    </row>
    <row r="431" spans="1:5" ht="12.75">
      <c r="A431" s="34" t="s">
        <v>57</v>
      </c>
      <c r="E431" s="35" t="s">
        <v>53</v>
      </c>
    </row>
    <row r="432" spans="1:5" ht="12.75">
      <c r="A432" s="36" t="s">
        <v>59</v>
      </c>
      <c r="E432" s="37" t="s">
        <v>53</v>
      </c>
    </row>
    <row r="433" spans="1:5" ht="12.75">
      <c r="A433" t="s">
        <v>61</v>
      </c>
      <c r="E433" s="35" t="s">
        <v>53</v>
      </c>
    </row>
    <row r="434" spans="1:16" ht="12.75">
      <c r="A434" s="24" t="s">
        <v>653</v>
      </c>
      <c s="29" t="s">
        <v>844</v>
      </c>
      <c s="29" t="s">
        <v>842</v>
      </c>
      <c s="24" t="s">
        <v>33</v>
      </c>
      <c s="30" t="s">
        <v>843</v>
      </c>
      <c s="31" t="s">
        <v>658</v>
      </c>
      <c s="32">
        <v>6</v>
      </c>
      <c s="33">
        <v>0</v>
      </c>
      <c s="33">
        <f>ROUND(ROUND(H434,2)*ROUND(G434,3),2)</f>
      </c>
      <c s="31" t="s">
        <v>56</v>
      </c>
      <c r="O434">
        <f>(I434*21)/100</f>
      </c>
      <c t="s">
        <v>27</v>
      </c>
    </row>
    <row r="435" spans="1:5" ht="12.75">
      <c r="A435" s="34" t="s">
        <v>57</v>
      </c>
      <c r="E435" s="35" t="s">
        <v>53</v>
      </c>
    </row>
    <row r="436" spans="1:5" ht="12.75">
      <c r="A436" s="36" t="s">
        <v>59</v>
      </c>
      <c r="E436" s="37" t="s">
        <v>53</v>
      </c>
    </row>
    <row r="437" spans="1:5" ht="12.75">
      <c r="A437" t="s">
        <v>61</v>
      </c>
      <c r="E437" s="35" t="s">
        <v>53</v>
      </c>
    </row>
    <row r="438" spans="1:16" ht="12.75">
      <c r="A438" s="24" t="s">
        <v>51</v>
      </c>
      <c s="29" t="s">
        <v>845</v>
      </c>
      <c s="29" t="s">
        <v>846</v>
      </c>
      <c s="24" t="s">
        <v>53</v>
      </c>
      <c s="30" t="s">
        <v>847</v>
      </c>
      <c s="31" t="s">
        <v>658</v>
      </c>
      <c s="32">
        <v>6</v>
      </c>
      <c s="33">
        <v>0</v>
      </c>
      <c s="33">
        <f>ROUND(ROUND(H438,2)*ROUND(G438,3),2)</f>
      </c>
      <c s="31" t="s">
        <v>56</v>
      </c>
      <c r="O438">
        <f>(I438*21)/100</f>
      </c>
      <c t="s">
        <v>27</v>
      </c>
    </row>
    <row r="439" spans="1:5" ht="12.75">
      <c r="A439" s="34" t="s">
        <v>57</v>
      </c>
      <c r="E439" s="35" t="s">
        <v>53</v>
      </c>
    </row>
    <row r="440" spans="1:5" ht="12.75">
      <c r="A440" s="36" t="s">
        <v>59</v>
      </c>
      <c r="E440" s="37" t="s">
        <v>53</v>
      </c>
    </row>
    <row r="441" spans="1:5" ht="12.75">
      <c r="A441" t="s">
        <v>61</v>
      </c>
      <c r="E441" s="35" t="s">
        <v>53</v>
      </c>
    </row>
    <row r="442" spans="1:16" ht="12.75">
      <c r="A442" s="24" t="s">
        <v>653</v>
      </c>
      <c s="29" t="s">
        <v>848</v>
      </c>
      <c s="29" t="s">
        <v>846</v>
      </c>
      <c s="24" t="s">
        <v>33</v>
      </c>
      <c s="30" t="s">
        <v>847</v>
      </c>
      <c s="31" t="s">
        <v>658</v>
      </c>
      <c s="32">
        <v>6</v>
      </c>
      <c s="33">
        <v>0</v>
      </c>
      <c s="33">
        <f>ROUND(ROUND(H442,2)*ROUND(G442,3),2)</f>
      </c>
      <c s="31" t="s">
        <v>56</v>
      </c>
      <c r="O442">
        <f>(I442*21)/100</f>
      </c>
      <c t="s">
        <v>27</v>
      </c>
    </row>
    <row r="443" spans="1:5" ht="12.75">
      <c r="A443" s="34" t="s">
        <v>57</v>
      </c>
      <c r="E443" s="35" t="s">
        <v>53</v>
      </c>
    </row>
    <row r="444" spans="1:5" ht="12.75">
      <c r="A444" s="36" t="s">
        <v>59</v>
      </c>
      <c r="E444" s="37" t="s">
        <v>53</v>
      </c>
    </row>
    <row r="445" spans="1:5" ht="12.75">
      <c r="A445" t="s">
        <v>61</v>
      </c>
      <c r="E445" s="35" t="s">
        <v>53</v>
      </c>
    </row>
    <row r="446" spans="1:16" ht="12.75">
      <c r="A446" s="24" t="s">
        <v>51</v>
      </c>
      <c s="29" t="s">
        <v>849</v>
      </c>
      <c s="29" t="s">
        <v>850</v>
      </c>
      <c s="24" t="s">
        <v>53</v>
      </c>
      <c s="30" t="s">
        <v>851</v>
      </c>
      <c s="31" t="s">
        <v>852</v>
      </c>
      <c s="32">
        <v>6</v>
      </c>
      <c s="33">
        <v>0</v>
      </c>
      <c s="33">
        <f>ROUND(ROUND(H446,2)*ROUND(G446,3),2)</f>
      </c>
      <c s="31" t="s">
        <v>56</v>
      </c>
      <c r="O446">
        <f>(I446*21)/100</f>
      </c>
      <c t="s">
        <v>27</v>
      </c>
    </row>
    <row r="447" spans="1:5" ht="12.75">
      <c r="A447" s="34" t="s">
        <v>57</v>
      </c>
      <c r="E447" s="35" t="s">
        <v>53</v>
      </c>
    </row>
    <row r="448" spans="1:5" ht="12.75">
      <c r="A448" s="36" t="s">
        <v>59</v>
      </c>
      <c r="E448" s="37" t="s">
        <v>53</v>
      </c>
    </row>
    <row r="449" spans="1:5" ht="12.75">
      <c r="A449" t="s">
        <v>61</v>
      </c>
      <c r="E449" s="35" t="s">
        <v>53</v>
      </c>
    </row>
    <row r="450" spans="1:16" ht="12.75">
      <c r="A450" s="24" t="s">
        <v>653</v>
      </c>
      <c s="29" t="s">
        <v>853</v>
      </c>
      <c s="29" t="s">
        <v>850</v>
      </c>
      <c s="24" t="s">
        <v>33</v>
      </c>
      <c s="30" t="s">
        <v>851</v>
      </c>
      <c s="31" t="s">
        <v>852</v>
      </c>
      <c s="32">
        <v>6</v>
      </c>
      <c s="33">
        <v>0</v>
      </c>
      <c s="33">
        <f>ROUND(ROUND(H450,2)*ROUND(G450,3),2)</f>
      </c>
      <c s="31" t="s">
        <v>56</v>
      </c>
      <c r="O450">
        <f>(I450*21)/100</f>
      </c>
      <c t="s">
        <v>27</v>
      </c>
    </row>
    <row r="451" spans="1:5" ht="12.75">
      <c r="A451" s="34" t="s">
        <v>57</v>
      </c>
      <c r="E451" s="35" t="s">
        <v>53</v>
      </c>
    </row>
    <row r="452" spans="1:5" ht="12.75">
      <c r="A452" s="36" t="s">
        <v>59</v>
      </c>
      <c r="E452" s="37" t="s">
        <v>53</v>
      </c>
    </row>
    <row r="453" spans="1:5" ht="12.75">
      <c r="A453" t="s">
        <v>61</v>
      </c>
      <c r="E453" s="35" t="s">
        <v>53</v>
      </c>
    </row>
    <row r="454" spans="1:18" ht="12.75" customHeight="1">
      <c r="A454" s="6" t="s">
        <v>49</v>
      </c>
      <c s="6"/>
      <c s="40" t="s">
        <v>854</v>
      </c>
      <c s="6"/>
      <c s="27" t="s">
        <v>855</v>
      </c>
      <c s="6"/>
      <c s="6"/>
      <c s="6"/>
      <c s="41">
        <f>0+Q454</f>
      </c>
      <c s="6"/>
      <c r="O454">
        <f>0+R454</f>
      </c>
      <c r="Q454">
        <f>0+I455+I459+I463+I467+I471+I475+I479+I483+I487+I491+I495+I499+I503+I507</f>
      </c>
      <c>
        <f>0+O455+O459+O463+O467+O471+O475+O479+O483+O487+O491+O495+O499+O503+O507</f>
      </c>
    </row>
    <row r="455" spans="1:16" ht="12.75">
      <c r="A455" s="24" t="s">
        <v>51</v>
      </c>
      <c s="29" t="s">
        <v>856</v>
      </c>
      <c s="29" t="s">
        <v>857</v>
      </c>
      <c s="24" t="s">
        <v>53</v>
      </c>
      <c s="30" t="s">
        <v>858</v>
      </c>
      <c s="31" t="s">
        <v>750</v>
      </c>
      <c s="32">
        <v>1</v>
      </c>
      <c s="33">
        <v>0</v>
      </c>
      <c s="33">
        <f>ROUND(ROUND(H455,2)*ROUND(G455,3),2)</f>
      </c>
      <c s="31" t="s">
        <v>56</v>
      </c>
      <c r="O455">
        <f>(I455*21)/100</f>
      </c>
      <c t="s">
        <v>27</v>
      </c>
    </row>
    <row r="456" spans="1:5" ht="12.75">
      <c r="A456" s="34" t="s">
        <v>57</v>
      </c>
      <c r="E456" s="35" t="s">
        <v>53</v>
      </c>
    </row>
    <row r="457" spans="1:5" ht="12.75">
      <c r="A457" s="36" t="s">
        <v>59</v>
      </c>
      <c r="E457" s="37" t="s">
        <v>53</v>
      </c>
    </row>
    <row r="458" spans="1:5" ht="12.75">
      <c r="A458" t="s">
        <v>61</v>
      </c>
      <c r="E458" s="35" t="s">
        <v>53</v>
      </c>
    </row>
    <row r="459" spans="1:16" ht="12.75">
      <c r="A459" s="24" t="s">
        <v>653</v>
      </c>
      <c s="29" t="s">
        <v>859</v>
      </c>
      <c s="29" t="s">
        <v>857</v>
      </c>
      <c s="24" t="s">
        <v>33</v>
      </c>
      <c s="30" t="s">
        <v>858</v>
      </c>
      <c s="31" t="s">
        <v>750</v>
      </c>
      <c s="32">
        <v>1</v>
      </c>
      <c s="33">
        <v>0</v>
      </c>
      <c s="33">
        <f>ROUND(ROUND(H459,2)*ROUND(G459,3),2)</f>
      </c>
      <c s="31" t="s">
        <v>56</v>
      </c>
      <c r="O459">
        <f>(I459*21)/100</f>
      </c>
      <c t="s">
        <v>27</v>
      </c>
    </row>
    <row r="460" spans="1:5" ht="12.75">
      <c r="A460" s="34" t="s">
        <v>57</v>
      </c>
      <c r="E460" s="35" t="s">
        <v>53</v>
      </c>
    </row>
    <row r="461" spans="1:5" ht="12.75">
      <c r="A461" s="36" t="s">
        <v>59</v>
      </c>
      <c r="E461" s="37" t="s">
        <v>53</v>
      </c>
    </row>
    <row r="462" spans="1:5" ht="12.75">
      <c r="A462" t="s">
        <v>61</v>
      </c>
      <c r="E462" s="35" t="s">
        <v>53</v>
      </c>
    </row>
    <row r="463" spans="1:16" ht="12.75">
      <c r="A463" s="24" t="s">
        <v>51</v>
      </c>
      <c s="29" t="s">
        <v>860</v>
      </c>
      <c s="29" t="s">
        <v>861</v>
      </c>
      <c s="24" t="s">
        <v>53</v>
      </c>
      <c s="30" t="s">
        <v>862</v>
      </c>
      <c s="31" t="s">
        <v>750</v>
      </c>
      <c s="32">
        <v>1</v>
      </c>
      <c s="33">
        <v>0</v>
      </c>
      <c s="33">
        <f>ROUND(ROUND(H463,2)*ROUND(G463,3),2)</f>
      </c>
      <c s="31" t="s">
        <v>56</v>
      </c>
      <c r="O463">
        <f>(I463*21)/100</f>
      </c>
      <c t="s">
        <v>27</v>
      </c>
    </row>
    <row r="464" spans="1:5" ht="12.75">
      <c r="A464" s="34" t="s">
        <v>57</v>
      </c>
      <c r="E464" s="35" t="s">
        <v>53</v>
      </c>
    </row>
    <row r="465" spans="1:5" ht="12.75">
      <c r="A465" s="36" t="s">
        <v>59</v>
      </c>
      <c r="E465" s="37" t="s">
        <v>53</v>
      </c>
    </row>
    <row r="466" spans="1:5" ht="12.75">
      <c r="A466" t="s">
        <v>61</v>
      </c>
      <c r="E466" s="35" t="s">
        <v>53</v>
      </c>
    </row>
    <row r="467" spans="1:16" ht="12.75">
      <c r="A467" s="24" t="s">
        <v>653</v>
      </c>
      <c s="29" t="s">
        <v>863</v>
      </c>
      <c s="29" t="s">
        <v>861</v>
      </c>
      <c s="24" t="s">
        <v>33</v>
      </c>
      <c s="30" t="s">
        <v>862</v>
      </c>
      <c s="31" t="s">
        <v>750</v>
      </c>
      <c s="32">
        <v>1</v>
      </c>
      <c s="33">
        <v>0</v>
      </c>
      <c s="33">
        <f>ROUND(ROUND(H467,2)*ROUND(G467,3),2)</f>
      </c>
      <c s="31" t="s">
        <v>56</v>
      </c>
      <c r="O467">
        <f>(I467*21)/100</f>
      </c>
      <c t="s">
        <v>27</v>
      </c>
    </row>
    <row r="468" spans="1:5" ht="12.75">
      <c r="A468" s="34" t="s">
        <v>57</v>
      </c>
      <c r="E468" s="35" t="s">
        <v>53</v>
      </c>
    </row>
    <row r="469" spans="1:5" ht="12.75">
      <c r="A469" s="36" t="s">
        <v>59</v>
      </c>
      <c r="E469" s="37" t="s">
        <v>53</v>
      </c>
    </row>
    <row r="470" spans="1:5" ht="12.75">
      <c r="A470" t="s">
        <v>61</v>
      </c>
      <c r="E470" s="35" t="s">
        <v>53</v>
      </c>
    </row>
    <row r="471" spans="1:16" ht="12.75">
      <c r="A471" s="24" t="s">
        <v>51</v>
      </c>
      <c s="29" t="s">
        <v>864</v>
      </c>
      <c s="29" t="s">
        <v>865</v>
      </c>
      <c s="24" t="s">
        <v>53</v>
      </c>
      <c s="30" t="s">
        <v>866</v>
      </c>
      <c s="31" t="s">
        <v>750</v>
      </c>
      <c s="32">
        <v>1</v>
      </c>
      <c s="33">
        <v>0</v>
      </c>
      <c s="33">
        <f>ROUND(ROUND(H471,2)*ROUND(G471,3),2)</f>
      </c>
      <c s="31" t="s">
        <v>56</v>
      </c>
      <c r="O471">
        <f>(I471*21)/100</f>
      </c>
      <c t="s">
        <v>27</v>
      </c>
    </row>
    <row r="472" spans="1:5" ht="12.75">
      <c r="A472" s="34" t="s">
        <v>57</v>
      </c>
      <c r="E472" s="35" t="s">
        <v>53</v>
      </c>
    </row>
    <row r="473" spans="1:5" ht="12.75">
      <c r="A473" s="36" t="s">
        <v>59</v>
      </c>
      <c r="E473" s="37" t="s">
        <v>53</v>
      </c>
    </row>
    <row r="474" spans="1:5" ht="12.75">
      <c r="A474" t="s">
        <v>61</v>
      </c>
      <c r="E474" s="35" t="s">
        <v>53</v>
      </c>
    </row>
    <row r="475" spans="1:16" ht="12.75">
      <c r="A475" s="24" t="s">
        <v>653</v>
      </c>
      <c s="29" t="s">
        <v>867</v>
      </c>
      <c s="29" t="s">
        <v>865</v>
      </c>
      <c s="24" t="s">
        <v>33</v>
      </c>
      <c s="30" t="s">
        <v>866</v>
      </c>
      <c s="31" t="s">
        <v>750</v>
      </c>
      <c s="32">
        <v>1</v>
      </c>
      <c s="33">
        <v>0</v>
      </c>
      <c s="33">
        <f>ROUND(ROUND(H475,2)*ROUND(G475,3),2)</f>
      </c>
      <c s="31" t="s">
        <v>56</v>
      </c>
      <c r="O475">
        <f>(I475*21)/100</f>
      </c>
      <c t="s">
        <v>27</v>
      </c>
    </row>
    <row r="476" spans="1:5" ht="12.75">
      <c r="A476" s="34" t="s">
        <v>57</v>
      </c>
      <c r="E476" s="35" t="s">
        <v>53</v>
      </c>
    </row>
    <row r="477" spans="1:5" ht="12.75">
      <c r="A477" s="36" t="s">
        <v>59</v>
      </c>
      <c r="E477" s="37" t="s">
        <v>53</v>
      </c>
    </row>
    <row r="478" spans="1:5" ht="12.75">
      <c r="A478" t="s">
        <v>61</v>
      </c>
      <c r="E478" s="35" t="s">
        <v>53</v>
      </c>
    </row>
    <row r="479" spans="1:16" ht="12.75">
      <c r="A479" s="24" t="s">
        <v>51</v>
      </c>
      <c s="29" t="s">
        <v>868</v>
      </c>
      <c s="29" t="s">
        <v>869</v>
      </c>
      <c s="24" t="s">
        <v>53</v>
      </c>
      <c s="30" t="s">
        <v>870</v>
      </c>
      <c s="31" t="s">
        <v>12</v>
      </c>
      <c s="32">
        <v>0.04</v>
      </c>
      <c s="33">
        <v>0</v>
      </c>
      <c s="33">
        <f>ROUND(ROUND(H479,2)*ROUND(G479,3),2)</f>
      </c>
      <c s="31" t="s">
        <v>56</v>
      </c>
      <c r="O479">
        <f>(I479*21)/100</f>
      </c>
      <c t="s">
        <v>27</v>
      </c>
    </row>
    <row r="480" spans="1:5" ht="12.75">
      <c r="A480" s="34" t="s">
        <v>57</v>
      </c>
      <c r="E480" s="35" t="s">
        <v>53</v>
      </c>
    </row>
    <row r="481" spans="1:5" ht="12.75">
      <c r="A481" s="36" t="s">
        <v>59</v>
      </c>
      <c r="E481" s="37" t="s">
        <v>53</v>
      </c>
    </row>
    <row r="482" spans="1:5" ht="12.75">
      <c r="A482" t="s">
        <v>61</v>
      </c>
      <c r="E482" s="35" t="s">
        <v>53</v>
      </c>
    </row>
    <row r="483" spans="1:16" ht="12.75">
      <c r="A483" s="24" t="s">
        <v>653</v>
      </c>
      <c s="29" t="s">
        <v>871</v>
      </c>
      <c s="29" t="s">
        <v>869</v>
      </c>
      <c s="24" t="s">
        <v>33</v>
      </c>
      <c s="30" t="s">
        <v>870</v>
      </c>
      <c s="31" t="s">
        <v>652</v>
      </c>
      <c s="32">
        <v>0.04</v>
      </c>
      <c s="33">
        <v>0</v>
      </c>
      <c s="33">
        <f>ROUND(ROUND(H483,2)*ROUND(G483,3),2)</f>
      </c>
      <c s="31" t="s">
        <v>56</v>
      </c>
      <c r="O483">
        <f>(I483*21)/100</f>
      </c>
      <c t="s">
        <v>27</v>
      </c>
    </row>
    <row r="484" spans="1:5" ht="12.75">
      <c r="A484" s="34" t="s">
        <v>57</v>
      </c>
      <c r="E484" s="35" t="s">
        <v>53</v>
      </c>
    </row>
    <row r="485" spans="1:5" ht="12.75">
      <c r="A485" s="36" t="s">
        <v>59</v>
      </c>
      <c r="E485" s="37" t="s">
        <v>53</v>
      </c>
    </row>
    <row r="486" spans="1:5" ht="12.75">
      <c r="A486" t="s">
        <v>61</v>
      </c>
      <c r="E486" s="35" t="s">
        <v>53</v>
      </c>
    </row>
    <row r="487" spans="1:16" ht="12.75">
      <c r="A487" s="24" t="s">
        <v>51</v>
      </c>
      <c s="29" t="s">
        <v>872</v>
      </c>
      <c s="29" t="s">
        <v>873</v>
      </c>
      <c s="24" t="s">
        <v>53</v>
      </c>
      <c s="30" t="s">
        <v>874</v>
      </c>
      <c s="31" t="s">
        <v>852</v>
      </c>
      <c s="32">
        <v>10</v>
      </c>
      <c s="33">
        <v>0</v>
      </c>
      <c s="33">
        <f>ROUND(ROUND(H487,2)*ROUND(G487,3),2)</f>
      </c>
      <c s="31" t="s">
        <v>56</v>
      </c>
      <c r="O487">
        <f>(I487*21)/100</f>
      </c>
      <c t="s">
        <v>27</v>
      </c>
    </row>
    <row r="488" spans="1:5" ht="12.75">
      <c r="A488" s="34" t="s">
        <v>57</v>
      </c>
      <c r="E488" s="35" t="s">
        <v>53</v>
      </c>
    </row>
    <row r="489" spans="1:5" ht="12.75">
      <c r="A489" s="36" t="s">
        <v>59</v>
      </c>
      <c r="E489" s="37" t="s">
        <v>53</v>
      </c>
    </row>
    <row r="490" spans="1:5" ht="12.75">
      <c r="A490" t="s">
        <v>61</v>
      </c>
      <c r="E490" s="35" t="s">
        <v>53</v>
      </c>
    </row>
    <row r="491" spans="1:16" ht="12.75">
      <c r="A491" s="24" t="s">
        <v>653</v>
      </c>
      <c s="29" t="s">
        <v>875</v>
      </c>
      <c s="29" t="s">
        <v>873</v>
      </c>
      <c s="24" t="s">
        <v>33</v>
      </c>
      <c s="30" t="s">
        <v>874</v>
      </c>
      <c s="31" t="s">
        <v>852</v>
      </c>
      <c s="32">
        <v>10</v>
      </c>
      <c s="33">
        <v>0</v>
      </c>
      <c s="33">
        <f>ROUND(ROUND(H491,2)*ROUND(G491,3),2)</f>
      </c>
      <c s="31" t="s">
        <v>56</v>
      </c>
      <c r="O491">
        <f>(I491*21)/100</f>
      </c>
      <c t="s">
        <v>27</v>
      </c>
    </row>
    <row r="492" spans="1:5" ht="12.75">
      <c r="A492" s="34" t="s">
        <v>57</v>
      </c>
      <c r="E492" s="35" t="s">
        <v>53</v>
      </c>
    </row>
    <row r="493" spans="1:5" ht="12.75">
      <c r="A493" s="36" t="s">
        <v>59</v>
      </c>
      <c r="E493" s="37" t="s">
        <v>53</v>
      </c>
    </row>
    <row r="494" spans="1:5" ht="12.75">
      <c r="A494" t="s">
        <v>61</v>
      </c>
      <c r="E494" s="35" t="s">
        <v>53</v>
      </c>
    </row>
    <row r="495" spans="1:16" ht="12.75">
      <c r="A495" s="24" t="s">
        <v>51</v>
      </c>
      <c s="29" t="s">
        <v>876</v>
      </c>
      <c s="29" t="s">
        <v>877</v>
      </c>
      <c s="24" t="s">
        <v>53</v>
      </c>
      <c s="30" t="s">
        <v>878</v>
      </c>
      <c s="31" t="s">
        <v>852</v>
      </c>
      <c s="32">
        <v>10</v>
      </c>
      <c s="33">
        <v>0</v>
      </c>
      <c s="33">
        <f>ROUND(ROUND(H495,2)*ROUND(G495,3),2)</f>
      </c>
      <c s="31" t="s">
        <v>56</v>
      </c>
      <c r="O495">
        <f>(I495*21)/100</f>
      </c>
      <c t="s">
        <v>27</v>
      </c>
    </row>
    <row r="496" spans="1:5" ht="12.75">
      <c r="A496" s="34" t="s">
        <v>57</v>
      </c>
      <c r="E496" s="35" t="s">
        <v>53</v>
      </c>
    </row>
    <row r="497" spans="1:5" ht="12.75">
      <c r="A497" s="36" t="s">
        <v>59</v>
      </c>
      <c r="E497" s="37" t="s">
        <v>53</v>
      </c>
    </row>
    <row r="498" spans="1:5" ht="12.75">
      <c r="A498" t="s">
        <v>61</v>
      </c>
      <c r="E498" s="35" t="s">
        <v>53</v>
      </c>
    </row>
    <row r="499" spans="1:16" ht="12.75">
      <c r="A499" s="24" t="s">
        <v>653</v>
      </c>
      <c s="29" t="s">
        <v>879</v>
      </c>
      <c s="29" t="s">
        <v>877</v>
      </c>
      <c s="24" t="s">
        <v>33</v>
      </c>
      <c s="30" t="s">
        <v>878</v>
      </c>
      <c s="31" t="s">
        <v>852</v>
      </c>
      <c s="32">
        <v>10</v>
      </c>
      <c s="33">
        <v>0</v>
      </c>
      <c s="33">
        <f>ROUND(ROUND(H499,2)*ROUND(G499,3),2)</f>
      </c>
      <c s="31" t="s">
        <v>56</v>
      </c>
      <c r="O499">
        <f>(I499*21)/100</f>
      </c>
      <c t="s">
        <v>27</v>
      </c>
    </row>
    <row r="500" spans="1:5" ht="12.75">
      <c r="A500" s="34" t="s">
        <v>57</v>
      </c>
      <c r="E500" s="35" t="s">
        <v>53</v>
      </c>
    </row>
    <row r="501" spans="1:5" ht="12.75">
      <c r="A501" s="36" t="s">
        <v>59</v>
      </c>
      <c r="E501" s="37" t="s">
        <v>53</v>
      </c>
    </row>
    <row r="502" spans="1:5" ht="12.75">
      <c r="A502" t="s">
        <v>61</v>
      </c>
      <c r="E502" s="35" t="s">
        <v>53</v>
      </c>
    </row>
    <row r="503" spans="1:16" ht="12.75">
      <c r="A503" s="24" t="s">
        <v>51</v>
      </c>
      <c s="29" t="s">
        <v>880</v>
      </c>
      <c s="29" t="s">
        <v>881</v>
      </c>
      <c s="24" t="s">
        <v>53</v>
      </c>
      <c s="30" t="s">
        <v>882</v>
      </c>
      <c s="31" t="s">
        <v>750</v>
      </c>
      <c s="32">
        <v>1</v>
      </c>
      <c s="33">
        <v>0</v>
      </c>
      <c s="33">
        <f>ROUND(ROUND(H503,2)*ROUND(G503,3),2)</f>
      </c>
      <c s="31" t="s">
        <v>56</v>
      </c>
      <c r="O503">
        <f>(I503*21)/100</f>
      </c>
      <c t="s">
        <v>27</v>
      </c>
    </row>
    <row r="504" spans="1:5" ht="12.75">
      <c r="A504" s="34" t="s">
        <v>57</v>
      </c>
      <c r="E504" s="35" t="s">
        <v>53</v>
      </c>
    </row>
    <row r="505" spans="1:5" ht="12.75">
      <c r="A505" s="36" t="s">
        <v>59</v>
      </c>
      <c r="E505" s="37" t="s">
        <v>53</v>
      </c>
    </row>
    <row r="506" spans="1:5" ht="12.75">
      <c r="A506" t="s">
        <v>61</v>
      </c>
      <c r="E506" s="35" t="s">
        <v>53</v>
      </c>
    </row>
    <row r="507" spans="1:16" ht="12.75">
      <c r="A507" s="24" t="s">
        <v>653</v>
      </c>
      <c s="29" t="s">
        <v>883</v>
      </c>
      <c s="29" t="s">
        <v>881</v>
      </c>
      <c s="24" t="s">
        <v>33</v>
      </c>
      <c s="30" t="s">
        <v>882</v>
      </c>
      <c s="31" t="s">
        <v>750</v>
      </c>
      <c s="32">
        <v>1</v>
      </c>
      <c s="33">
        <v>0</v>
      </c>
      <c s="33">
        <f>ROUND(ROUND(H507,2)*ROUND(G507,3),2)</f>
      </c>
      <c s="31" t="s">
        <v>56</v>
      </c>
      <c r="O507">
        <f>(I507*21)/100</f>
      </c>
      <c t="s">
        <v>27</v>
      </c>
    </row>
    <row r="508" spans="1:5" ht="12.75">
      <c r="A508" s="34" t="s">
        <v>57</v>
      </c>
      <c r="E508" s="35" t="s">
        <v>53</v>
      </c>
    </row>
    <row r="509" spans="1:5" ht="12.75">
      <c r="A509" s="36" t="s">
        <v>59</v>
      </c>
      <c r="E509" s="37" t="s">
        <v>53</v>
      </c>
    </row>
    <row r="510" spans="1:5" ht="12.75">
      <c r="A510" t="s">
        <v>61</v>
      </c>
      <c r="E510" s="35" t="s">
        <v>53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0+O10+O27+O84+O133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885</v>
      </c>
      <c s="38">
        <f>0+I10+I27+I84+I133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503</v>
      </c>
      <c s="1"/>
      <c s="14" t="s">
        <v>504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26</v>
      </c>
      <c s="1"/>
      <c s="14" t="s">
        <v>884</v>
      </c>
      <c s="1"/>
      <c s="1"/>
      <c s="1"/>
      <c s="1"/>
      <c s="1"/>
      <c r="O5" t="s">
        <v>25</v>
      </c>
      <c t="s">
        <v>27</v>
      </c>
    </row>
    <row r="6" spans="1:10" ht="12.75" customHeight="1">
      <c r="A6" t="s">
        <v>512</v>
      </c>
      <c s="16" t="s">
        <v>22</v>
      </c>
      <c s="17" t="s">
        <v>885</v>
      </c>
      <c s="6"/>
      <c s="18" t="s">
        <v>585</v>
      </c>
      <c s="6"/>
      <c s="6"/>
      <c s="6"/>
      <c s="6"/>
      <c s="6"/>
    </row>
    <row r="7" spans="1:10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8" spans="1:10" ht="12.75" customHeight="1">
      <c r="A8" s="15"/>
      <c s="15"/>
      <c s="15"/>
      <c s="15"/>
      <c s="15"/>
      <c s="15"/>
      <c s="15"/>
      <c s="15" t="s">
        <v>43</v>
      </c>
      <c s="15" t="s">
        <v>45</v>
      </c>
      <c s="15"/>
    </row>
    <row r="9" spans="1:10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31</v>
      </c>
      <c s="25"/>
      <c s="27" t="s">
        <v>50</v>
      </c>
      <c s="25"/>
      <c s="25"/>
      <c s="25"/>
      <c s="28">
        <f>0+Q10</f>
      </c>
      <c s="25"/>
      <c r="O10">
        <f>0+R10</f>
      </c>
      <c r="Q10">
        <f>0+I11+I15+I19+I23</f>
      </c>
      <c>
        <f>0+O11+O15+O19+O23</f>
      </c>
    </row>
    <row r="11" spans="1:16" ht="12.75">
      <c r="A11" s="24" t="s">
        <v>51</v>
      </c>
      <c s="29" t="s">
        <v>33</v>
      </c>
      <c s="29" t="s">
        <v>91</v>
      </c>
      <c s="24" t="s">
        <v>53</v>
      </c>
      <c s="30" t="s">
        <v>86</v>
      </c>
      <c s="31" t="s">
        <v>92</v>
      </c>
      <c s="32">
        <v>1202</v>
      </c>
      <c s="33">
        <v>0</v>
      </c>
      <c s="33">
        <f>ROUND(ROUND(H11,2)*ROUND(G11,3),2)</f>
      </c>
      <c s="31" t="s">
        <v>56</v>
      </c>
      <c r="O11">
        <f>(I11*21)/100</f>
      </c>
      <c t="s">
        <v>27</v>
      </c>
    </row>
    <row r="12" spans="1:5" ht="12.75">
      <c r="A12" s="34" t="s">
        <v>57</v>
      </c>
      <c r="E12" s="35" t="s">
        <v>515</v>
      </c>
    </row>
    <row r="13" spans="1:5" ht="25.5">
      <c r="A13" s="36" t="s">
        <v>59</v>
      </c>
      <c r="E13" s="37" t="s">
        <v>886</v>
      </c>
    </row>
    <row r="14" spans="1:5" ht="25.5">
      <c r="A14" t="s">
        <v>61</v>
      </c>
      <c r="E14" s="35" t="s">
        <v>90</v>
      </c>
    </row>
    <row r="15" spans="1:16" ht="12.75">
      <c r="A15" s="24" t="s">
        <v>51</v>
      </c>
      <c s="29" t="s">
        <v>27</v>
      </c>
      <c s="29" t="s">
        <v>91</v>
      </c>
      <c s="24" t="s">
        <v>27</v>
      </c>
      <c s="30" t="s">
        <v>86</v>
      </c>
      <c s="31" t="s">
        <v>92</v>
      </c>
      <c s="32">
        <v>6.08</v>
      </c>
      <c s="33">
        <v>0</v>
      </c>
      <c s="33">
        <f>ROUND(ROUND(H15,2)*ROUND(G15,3),2)</f>
      </c>
      <c s="31" t="s">
        <v>56</v>
      </c>
      <c r="O15">
        <f>(I15*21)/100</f>
      </c>
      <c t="s">
        <v>27</v>
      </c>
    </row>
    <row r="16" spans="1:5" ht="12.75">
      <c r="A16" s="34" t="s">
        <v>57</v>
      </c>
      <c r="E16" s="35" t="s">
        <v>517</v>
      </c>
    </row>
    <row r="17" spans="1:5" ht="25.5">
      <c r="A17" s="36" t="s">
        <v>59</v>
      </c>
      <c r="E17" s="37" t="s">
        <v>887</v>
      </c>
    </row>
    <row r="18" spans="1:5" ht="25.5">
      <c r="A18" t="s">
        <v>61</v>
      </c>
      <c r="E18" s="35" t="s">
        <v>90</v>
      </c>
    </row>
    <row r="19" spans="1:16" ht="12.75">
      <c r="A19" s="24" t="s">
        <v>51</v>
      </c>
      <c s="29" t="s">
        <v>26</v>
      </c>
      <c s="29" t="s">
        <v>91</v>
      </c>
      <c s="24" t="s">
        <v>26</v>
      </c>
      <c s="30" t="s">
        <v>86</v>
      </c>
      <c s="31" t="s">
        <v>92</v>
      </c>
      <c s="32">
        <v>183.36</v>
      </c>
      <c s="33">
        <v>0</v>
      </c>
      <c s="33">
        <f>ROUND(ROUND(H19,2)*ROUND(G19,3),2)</f>
      </c>
      <c s="31" t="s">
        <v>56</v>
      </c>
      <c r="O19">
        <f>(I19*21)/100</f>
      </c>
      <c t="s">
        <v>27</v>
      </c>
    </row>
    <row r="20" spans="1:5" ht="12.75">
      <c r="A20" s="34" t="s">
        <v>57</v>
      </c>
      <c r="E20" s="35" t="s">
        <v>519</v>
      </c>
    </row>
    <row r="21" spans="1:5" ht="63.75">
      <c r="A21" s="36" t="s">
        <v>59</v>
      </c>
      <c r="E21" s="37" t="s">
        <v>888</v>
      </c>
    </row>
    <row r="22" spans="1:5" ht="25.5">
      <c r="A22" t="s">
        <v>61</v>
      </c>
      <c r="E22" s="35" t="s">
        <v>90</v>
      </c>
    </row>
    <row r="23" spans="1:16" ht="12.75">
      <c r="A23" s="24" t="s">
        <v>51</v>
      </c>
      <c s="29" t="s">
        <v>37</v>
      </c>
      <c s="29" t="s">
        <v>91</v>
      </c>
      <c s="24" t="s">
        <v>37</v>
      </c>
      <c s="30" t="s">
        <v>86</v>
      </c>
      <c s="31" t="s">
        <v>92</v>
      </c>
      <c s="32">
        <v>252.78</v>
      </c>
      <c s="33">
        <v>0</v>
      </c>
      <c s="33">
        <f>ROUND(ROUND(H23,2)*ROUND(G23,3),2)</f>
      </c>
      <c s="31" t="s">
        <v>56</v>
      </c>
      <c r="O23">
        <f>(I23*21)/100</f>
      </c>
      <c t="s">
        <v>27</v>
      </c>
    </row>
    <row r="24" spans="1:5" ht="12.75">
      <c r="A24" s="34" t="s">
        <v>57</v>
      </c>
      <c r="E24" s="35" t="s">
        <v>521</v>
      </c>
    </row>
    <row r="25" spans="1:5" ht="89.25">
      <c r="A25" s="36" t="s">
        <v>59</v>
      </c>
      <c r="E25" s="37" t="s">
        <v>889</v>
      </c>
    </row>
    <row r="26" spans="1:5" ht="25.5">
      <c r="A26" t="s">
        <v>61</v>
      </c>
      <c r="E26" s="35" t="s">
        <v>90</v>
      </c>
    </row>
    <row r="27" spans="1:18" ht="12.75" customHeight="1">
      <c r="A27" s="6" t="s">
        <v>49</v>
      </c>
      <c s="6"/>
      <c s="40" t="s">
        <v>33</v>
      </c>
      <c s="6"/>
      <c s="27" t="s">
        <v>95</v>
      </c>
      <c s="6"/>
      <c s="6"/>
      <c s="6"/>
      <c s="41">
        <f>0+Q27</f>
      </c>
      <c s="6"/>
      <c r="O27">
        <f>0+R27</f>
      </c>
      <c r="Q27">
        <f>0+I28+I32+I36+I40+I44+I48+I52+I56+I60+I64+I68+I72+I76+I80</f>
      </c>
      <c>
        <f>0+O28+O32+O36+O40+O44+O48+O52+O56+O60+O64+O68+O72+O76+O80</f>
      </c>
    </row>
    <row r="28" spans="1:16" ht="12.75">
      <c r="A28" s="24" t="s">
        <v>51</v>
      </c>
      <c s="29" t="s">
        <v>39</v>
      </c>
      <c s="29" t="s">
        <v>102</v>
      </c>
      <c s="24" t="s">
        <v>53</v>
      </c>
      <c s="30" t="s">
        <v>103</v>
      </c>
      <c s="31" t="s">
        <v>104</v>
      </c>
      <c s="32">
        <v>1</v>
      </c>
      <c s="33">
        <v>0</v>
      </c>
      <c s="33">
        <f>ROUND(ROUND(H28,2)*ROUND(G28,3),2)</f>
      </c>
      <c s="31" t="s">
        <v>56</v>
      </c>
      <c r="O28">
        <f>(I28*21)/100</f>
      </c>
      <c t="s">
        <v>27</v>
      </c>
    </row>
    <row r="29" spans="1:5" ht="12.75">
      <c r="A29" s="34" t="s">
        <v>57</v>
      </c>
      <c r="E29" s="35" t="s">
        <v>890</v>
      </c>
    </row>
    <row r="30" spans="1:5" ht="12.75">
      <c r="A30" s="36" t="s">
        <v>59</v>
      </c>
      <c r="E30" s="37" t="s">
        <v>53</v>
      </c>
    </row>
    <row r="31" spans="1:5" ht="165.75">
      <c r="A31" t="s">
        <v>61</v>
      </c>
      <c r="E31" s="35" t="s">
        <v>107</v>
      </c>
    </row>
    <row r="32" spans="1:16" ht="12.75">
      <c r="A32" s="24" t="s">
        <v>51</v>
      </c>
      <c s="29" t="s">
        <v>41</v>
      </c>
      <c s="29" t="s">
        <v>108</v>
      </c>
      <c s="24" t="s">
        <v>53</v>
      </c>
      <c s="30" t="s">
        <v>109</v>
      </c>
      <c s="31" t="s">
        <v>87</v>
      </c>
      <c s="32">
        <v>40.6</v>
      </c>
      <c s="33">
        <v>0</v>
      </c>
      <c s="33">
        <f>ROUND(ROUND(H32,2)*ROUND(G32,3),2)</f>
      </c>
      <c s="31" t="s">
        <v>56</v>
      </c>
      <c r="O32">
        <f>(I32*21)/100</f>
      </c>
      <c t="s">
        <v>27</v>
      </c>
    </row>
    <row r="33" spans="1:5" ht="12.75">
      <c r="A33" s="34" t="s">
        <v>57</v>
      </c>
      <c r="E33" s="35" t="s">
        <v>617</v>
      </c>
    </row>
    <row r="34" spans="1:5" ht="76.5">
      <c r="A34" s="36" t="s">
        <v>59</v>
      </c>
      <c r="E34" s="37" t="s">
        <v>891</v>
      </c>
    </row>
    <row r="35" spans="1:5" ht="63.75">
      <c r="A35" t="s">
        <v>61</v>
      </c>
      <c r="E35" s="35" t="s">
        <v>112</v>
      </c>
    </row>
    <row r="36" spans="1:16" ht="12.75">
      <c r="A36" s="24" t="s">
        <v>51</v>
      </c>
      <c s="29" t="s">
        <v>117</v>
      </c>
      <c s="29" t="s">
        <v>591</v>
      </c>
      <c s="24" t="s">
        <v>53</v>
      </c>
      <c s="30" t="s">
        <v>592</v>
      </c>
      <c s="31" t="s">
        <v>87</v>
      </c>
      <c s="32">
        <v>2.88</v>
      </c>
      <c s="33">
        <v>0</v>
      </c>
      <c s="33">
        <f>ROUND(ROUND(H36,2)*ROUND(G36,3),2)</f>
      </c>
      <c s="31" t="s">
        <v>56</v>
      </c>
      <c r="O36">
        <f>(I36*21)/100</f>
      </c>
      <c t="s">
        <v>27</v>
      </c>
    </row>
    <row r="37" spans="1:5" ht="25.5">
      <c r="A37" s="34" t="s">
        <v>57</v>
      </c>
      <c r="E37" s="35" t="s">
        <v>892</v>
      </c>
    </row>
    <row r="38" spans="1:5" ht="12.75">
      <c r="A38" s="36" t="s">
        <v>59</v>
      </c>
      <c r="E38" s="37" t="s">
        <v>893</v>
      </c>
    </row>
    <row r="39" spans="1:5" ht="63.75">
      <c r="A39" t="s">
        <v>61</v>
      </c>
      <c r="E39" s="35" t="s">
        <v>112</v>
      </c>
    </row>
    <row r="40" spans="1:16" ht="25.5">
      <c r="A40" s="24" t="s">
        <v>51</v>
      </c>
      <c s="29" t="s">
        <v>122</v>
      </c>
      <c s="29" t="s">
        <v>118</v>
      </c>
      <c s="24" t="s">
        <v>53</v>
      </c>
      <c s="30" t="s">
        <v>119</v>
      </c>
      <c s="31" t="s">
        <v>87</v>
      </c>
      <c s="32">
        <v>3.2</v>
      </c>
      <c s="33">
        <v>0</v>
      </c>
      <c s="33">
        <f>ROUND(ROUND(H40,2)*ROUND(G40,3),2)</f>
      </c>
      <c s="31" t="s">
        <v>56</v>
      </c>
      <c r="O40">
        <f>(I40*21)/100</f>
      </c>
      <c t="s">
        <v>27</v>
      </c>
    </row>
    <row r="41" spans="1:5" ht="25.5">
      <c r="A41" s="34" t="s">
        <v>57</v>
      </c>
      <c r="E41" s="35" t="s">
        <v>894</v>
      </c>
    </row>
    <row r="42" spans="1:5" ht="12.75">
      <c r="A42" s="36" t="s">
        <v>59</v>
      </c>
      <c r="E42" s="37" t="s">
        <v>895</v>
      </c>
    </row>
    <row r="43" spans="1:5" ht="63.75">
      <c r="A43" t="s">
        <v>61</v>
      </c>
      <c r="E43" s="35" t="s">
        <v>112</v>
      </c>
    </row>
    <row r="44" spans="1:16" ht="12.75">
      <c r="A44" s="24" t="s">
        <v>51</v>
      </c>
      <c s="29" t="s">
        <v>44</v>
      </c>
      <c s="29" t="s">
        <v>527</v>
      </c>
      <c s="24" t="s">
        <v>53</v>
      </c>
      <c s="30" t="s">
        <v>528</v>
      </c>
      <c s="31" t="s">
        <v>87</v>
      </c>
      <c s="32">
        <v>35.8</v>
      </c>
      <c s="33">
        <v>0</v>
      </c>
      <c s="33">
        <f>ROUND(ROUND(H44,2)*ROUND(G44,3),2)</f>
      </c>
      <c s="31" t="s">
        <v>56</v>
      </c>
      <c r="O44">
        <f>(I44*21)/100</f>
      </c>
      <c t="s">
        <v>27</v>
      </c>
    </row>
    <row r="45" spans="1:5" ht="12.75">
      <c r="A45" s="34" t="s">
        <v>57</v>
      </c>
      <c r="E45" s="35" t="s">
        <v>617</v>
      </c>
    </row>
    <row r="46" spans="1:5" ht="38.25">
      <c r="A46" s="36" t="s">
        <v>59</v>
      </c>
      <c r="E46" s="37" t="s">
        <v>896</v>
      </c>
    </row>
    <row r="47" spans="1:5" ht="63.75">
      <c r="A47" t="s">
        <v>61</v>
      </c>
      <c r="E47" s="35" t="s">
        <v>112</v>
      </c>
    </row>
    <row r="48" spans="1:16" ht="12.75">
      <c r="A48" s="24" t="s">
        <v>51</v>
      </c>
      <c s="29" t="s">
        <v>46</v>
      </c>
      <c s="29" t="s">
        <v>897</v>
      </c>
      <c s="24" t="s">
        <v>53</v>
      </c>
      <c s="30" t="s">
        <v>898</v>
      </c>
      <c s="31" t="s">
        <v>87</v>
      </c>
      <c s="32">
        <v>107.4</v>
      </c>
      <c s="33">
        <v>0</v>
      </c>
      <c s="33">
        <f>ROUND(ROUND(H48,2)*ROUND(G48,3),2)</f>
      </c>
      <c s="31" t="s">
        <v>56</v>
      </c>
      <c r="O48">
        <f>(I48*21)/100</f>
      </c>
      <c t="s">
        <v>27</v>
      </c>
    </row>
    <row r="49" spans="1:5" ht="12.75">
      <c r="A49" s="34" t="s">
        <v>57</v>
      </c>
      <c r="E49" s="35" t="s">
        <v>899</v>
      </c>
    </row>
    <row r="50" spans="1:5" ht="12.75">
      <c r="A50" s="36" t="s">
        <v>59</v>
      </c>
      <c r="E50" s="37" t="s">
        <v>900</v>
      </c>
    </row>
    <row r="51" spans="1:5" ht="63.75">
      <c r="A51" t="s">
        <v>61</v>
      </c>
      <c r="E51" s="35" t="s">
        <v>112</v>
      </c>
    </row>
    <row r="52" spans="1:16" ht="12.75">
      <c r="A52" s="24" t="s">
        <v>51</v>
      </c>
      <c s="29" t="s">
        <v>48</v>
      </c>
      <c s="29" t="s">
        <v>127</v>
      </c>
      <c s="24" t="s">
        <v>53</v>
      </c>
      <c s="30" t="s">
        <v>128</v>
      </c>
      <c s="31" t="s">
        <v>129</v>
      </c>
      <c s="32">
        <v>1180</v>
      </c>
      <c s="33">
        <v>0</v>
      </c>
      <c s="33">
        <f>ROUND(ROUND(H52,2)*ROUND(G52,3),2)</f>
      </c>
      <c s="31" t="s">
        <v>56</v>
      </c>
      <c r="O52">
        <f>(I52*21)/100</f>
      </c>
      <c t="s">
        <v>27</v>
      </c>
    </row>
    <row r="53" spans="1:5" ht="12.75">
      <c r="A53" s="34" t="s">
        <v>57</v>
      </c>
      <c r="E53" s="35" t="s">
        <v>899</v>
      </c>
    </row>
    <row r="54" spans="1:5" ht="12.75">
      <c r="A54" s="36" t="s">
        <v>59</v>
      </c>
      <c r="E54" s="37" t="s">
        <v>901</v>
      </c>
    </row>
    <row r="55" spans="1:5" ht="63.75">
      <c r="A55" t="s">
        <v>61</v>
      </c>
      <c r="E55" s="35" t="s">
        <v>112</v>
      </c>
    </row>
    <row r="56" spans="1:16" ht="12.75">
      <c r="A56" s="24" t="s">
        <v>51</v>
      </c>
      <c s="29" t="s">
        <v>140</v>
      </c>
      <c s="29" t="s">
        <v>535</v>
      </c>
      <c s="24" t="s">
        <v>53</v>
      </c>
      <c s="30" t="s">
        <v>536</v>
      </c>
      <c s="31" t="s">
        <v>87</v>
      </c>
      <c s="32">
        <v>601</v>
      </c>
      <c s="33">
        <v>0</v>
      </c>
      <c s="33">
        <f>ROUND(ROUND(H56,2)*ROUND(G56,3),2)</f>
      </c>
      <c s="31" t="s">
        <v>56</v>
      </c>
      <c r="O56">
        <f>(I56*21)/100</f>
      </c>
      <c t="s">
        <v>27</v>
      </c>
    </row>
    <row r="57" spans="1:5" ht="12.75">
      <c r="A57" s="34" t="s">
        <v>57</v>
      </c>
      <c r="E57" s="35" t="s">
        <v>537</v>
      </c>
    </row>
    <row r="58" spans="1:5" ht="63.75">
      <c r="A58" s="36" t="s">
        <v>59</v>
      </c>
      <c r="E58" s="37" t="s">
        <v>902</v>
      </c>
    </row>
    <row r="59" spans="1:5" ht="369.75">
      <c r="A59" t="s">
        <v>61</v>
      </c>
      <c r="E59" s="35" t="s">
        <v>539</v>
      </c>
    </row>
    <row r="60" spans="1:16" ht="12.75">
      <c r="A60" s="24" t="s">
        <v>51</v>
      </c>
      <c s="29" t="s">
        <v>146</v>
      </c>
      <c s="29" t="s">
        <v>483</v>
      </c>
      <c s="24" t="s">
        <v>53</v>
      </c>
      <c s="30" t="s">
        <v>484</v>
      </c>
      <c s="31" t="s">
        <v>87</v>
      </c>
      <c s="32">
        <v>408</v>
      </c>
      <c s="33">
        <v>0</v>
      </c>
      <c s="33">
        <f>ROUND(ROUND(H60,2)*ROUND(G60,3),2)</f>
      </c>
      <c s="31" t="s">
        <v>56</v>
      </c>
      <c r="O60">
        <f>(I60*21)/100</f>
      </c>
      <c t="s">
        <v>27</v>
      </c>
    </row>
    <row r="61" spans="1:5" ht="12.75">
      <c r="A61" s="34" t="s">
        <v>57</v>
      </c>
      <c r="E61" s="35" t="s">
        <v>540</v>
      </c>
    </row>
    <row r="62" spans="1:5" ht="12.75">
      <c r="A62" s="36" t="s">
        <v>59</v>
      </c>
      <c r="E62" s="37" t="s">
        <v>903</v>
      </c>
    </row>
    <row r="63" spans="1:5" ht="280.5">
      <c r="A63" t="s">
        <v>61</v>
      </c>
      <c r="E63" s="35" t="s">
        <v>486</v>
      </c>
    </row>
    <row r="64" spans="1:16" ht="12.75">
      <c r="A64" s="24" t="s">
        <v>51</v>
      </c>
      <c s="29" t="s">
        <v>153</v>
      </c>
      <c s="29" t="s">
        <v>147</v>
      </c>
      <c s="24" t="s">
        <v>53</v>
      </c>
      <c s="30" t="s">
        <v>148</v>
      </c>
      <c s="31" t="s">
        <v>98</v>
      </c>
      <c s="32">
        <v>1550</v>
      </c>
      <c s="33">
        <v>0</v>
      </c>
      <c s="33">
        <f>ROUND(ROUND(H64,2)*ROUND(G64,3),2)</f>
      </c>
      <c s="31" t="s">
        <v>56</v>
      </c>
      <c r="O64">
        <f>(I64*21)/100</f>
      </c>
      <c t="s">
        <v>27</v>
      </c>
    </row>
    <row r="65" spans="1:5" ht="12.75">
      <c r="A65" s="34" t="s">
        <v>57</v>
      </c>
      <c r="E65" s="35" t="s">
        <v>53</v>
      </c>
    </row>
    <row r="66" spans="1:5" ht="25.5">
      <c r="A66" s="36" t="s">
        <v>59</v>
      </c>
      <c r="E66" s="37" t="s">
        <v>904</v>
      </c>
    </row>
    <row r="67" spans="1:5" ht="25.5">
      <c r="A67" t="s">
        <v>61</v>
      </c>
      <c r="E67" s="35" t="s">
        <v>151</v>
      </c>
    </row>
    <row r="68" spans="1:16" ht="12.75">
      <c r="A68" s="24" t="s">
        <v>51</v>
      </c>
      <c s="29" t="s">
        <v>158</v>
      </c>
      <c s="29" t="s">
        <v>905</v>
      </c>
      <c s="24" t="s">
        <v>53</v>
      </c>
      <c s="30" t="s">
        <v>906</v>
      </c>
      <c s="31" t="s">
        <v>98</v>
      </c>
      <c s="32">
        <v>412</v>
      </c>
      <c s="33">
        <v>0</v>
      </c>
      <c s="33">
        <f>ROUND(ROUND(H68,2)*ROUND(G68,3),2)</f>
      </c>
      <c s="31" t="s">
        <v>56</v>
      </c>
      <c r="O68">
        <f>(I68*21)/100</f>
      </c>
      <c t="s">
        <v>27</v>
      </c>
    </row>
    <row r="69" spans="1:5" ht="12.75">
      <c r="A69" s="34" t="s">
        <v>57</v>
      </c>
      <c r="E69" s="35" t="s">
        <v>53</v>
      </c>
    </row>
    <row r="70" spans="1:5" ht="12.75">
      <c r="A70" s="36" t="s">
        <v>59</v>
      </c>
      <c r="E70" s="37" t="s">
        <v>53</v>
      </c>
    </row>
    <row r="71" spans="1:5" ht="38.25">
      <c r="A71" t="s">
        <v>61</v>
      </c>
      <c r="E71" s="35" t="s">
        <v>907</v>
      </c>
    </row>
    <row r="72" spans="1:16" ht="12.75">
      <c r="A72" s="24" t="s">
        <v>51</v>
      </c>
      <c s="29" t="s">
        <v>164</v>
      </c>
      <c s="29" t="s">
        <v>491</v>
      </c>
      <c s="24" t="s">
        <v>53</v>
      </c>
      <c s="30" t="s">
        <v>492</v>
      </c>
      <c s="31" t="s">
        <v>98</v>
      </c>
      <c s="32">
        <v>412</v>
      </c>
      <c s="33">
        <v>0</v>
      </c>
      <c s="33">
        <f>ROUND(ROUND(H72,2)*ROUND(G72,3),2)</f>
      </c>
      <c s="31" t="s">
        <v>56</v>
      </c>
      <c r="O72">
        <f>(I72*21)/100</f>
      </c>
      <c t="s">
        <v>27</v>
      </c>
    </row>
    <row r="73" spans="1:5" ht="12.75">
      <c r="A73" s="34" t="s">
        <v>57</v>
      </c>
      <c r="E73" s="35" t="s">
        <v>908</v>
      </c>
    </row>
    <row r="74" spans="1:5" ht="12.75">
      <c r="A74" s="36" t="s">
        <v>59</v>
      </c>
      <c r="E74" s="37" t="s">
        <v>53</v>
      </c>
    </row>
    <row r="75" spans="1:5" ht="25.5">
      <c r="A75" t="s">
        <v>61</v>
      </c>
      <c r="E75" s="35" t="s">
        <v>494</v>
      </c>
    </row>
    <row r="76" spans="1:16" ht="25.5">
      <c r="A76" s="24" t="s">
        <v>51</v>
      </c>
      <c s="29" t="s">
        <v>169</v>
      </c>
      <c s="29" t="s">
        <v>909</v>
      </c>
      <c s="24" t="s">
        <v>53</v>
      </c>
      <c s="30" t="s">
        <v>910</v>
      </c>
      <c s="31" t="s">
        <v>104</v>
      </c>
      <c s="32">
        <v>1</v>
      </c>
      <c s="33">
        <v>0</v>
      </c>
      <c s="33">
        <f>ROUND(ROUND(H76,2)*ROUND(G76,3),2)</f>
      </c>
      <c s="31" t="s">
        <v>56</v>
      </c>
      <c r="O76">
        <f>(I76*21)/100</f>
      </c>
      <c t="s">
        <v>27</v>
      </c>
    </row>
    <row r="77" spans="1:5" ht="63.75">
      <c r="A77" s="34" t="s">
        <v>57</v>
      </c>
      <c r="E77" s="35" t="s">
        <v>911</v>
      </c>
    </row>
    <row r="78" spans="1:5" ht="12.75">
      <c r="A78" s="36" t="s">
        <v>59</v>
      </c>
      <c r="E78" s="37" t="s">
        <v>53</v>
      </c>
    </row>
    <row r="79" spans="1:5" ht="114.75">
      <c r="A79" t="s">
        <v>61</v>
      </c>
      <c r="E79" s="35" t="s">
        <v>912</v>
      </c>
    </row>
    <row r="80" spans="1:16" ht="12.75">
      <c r="A80" s="24" t="s">
        <v>51</v>
      </c>
      <c s="29" t="s">
        <v>176</v>
      </c>
      <c s="29" t="s">
        <v>913</v>
      </c>
      <c s="24" t="s">
        <v>53</v>
      </c>
      <c s="30" t="s">
        <v>914</v>
      </c>
      <c s="31" t="s">
        <v>104</v>
      </c>
      <c s="32">
        <v>2</v>
      </c>
      <c s="33">
        <v>0</v>
      </c>
      <c s="33">
        <f>ROUND(ROUND(H80,2)*ROUND(G80,3),2)</f>
      </c>
      <c s="31" t="s">
        <v>56</v>
      </c>
      <c r="O80">
        <f>(I80*21)/100</f>
      </c>
      <c t="s">
        <v>27</v>
      </c>
    </row>
    <row r="81" spans="1:5" ht="12.75">
      <c r="A81" s="34" t="s">
        <v>57</v>
      </c>
      <c r="E81" s="35" t="s">
        <v>915</v>
      </c>
    </row>
    <row r="82" spans="1:5" ht="12.75">
      <c r="A82" s="36" t="s">
        <v>59</v>
      </c>
      <c r="E82" s="37" t="s">
        <v>53</v>
      </c>
    </row>
    <row r="83" spans="1:5" ht="89.25">
      <c r="A83" t="s">
        <v>61</v>
      </c>
      <c r="E83" s="35" t="s">
        <v>916</v>
      </c>
    </row>
    <row r="84" spans="1:18" ht="12.75" customHeight="1">
      <c r="A84" s="6" t="s">
        <v>49</v>
      </c>
      <c s="6"/>
      <c s="40" t="s">
        <v>39</v>
      </c>
      <c s="6"/>
      <c s="27" t="s">
        <v>175</v>
      </c>
      <c s="6"/>
      <c s="6"/>
      <c s="6"/>
      <c s="41">
        <f>0+Q84</f>
      </c>
      <c s="6"/>
      <c r="O84">
        <f>0+R84</f>
      </c>
      <c r="Q84">
        <f>0+I85+I89+I93+I97+I101+I105+I109+I113+I117+I121+I125+I129</f>
      </c>
      <c>
        <f>0+O85+O89+O93+O97+O101+O105+O109+O113+O117+O121+O125+O129</f>
      </c>
    </row>
    <row r="85" spans="1:16" ht="12.75">
      <c r="A85" s="24" t="s">
        <v>51</v>
      </c>
      <c s="29" t="s">
        <v>182</v>
      </c>
      <c s="29" t="s">
        <v>597</v>
      </c>
      <c s="24" t="s">
        <v>53</v>
      </c>
      <c s="30" t="s">
        <v>598</v>
      </c>
      <c s="31" t="s">
        <v>98</v>
      </c>
      <c s="32">
        <v>166.5</v>
      </c>
      <c s="33">
        <v>0</v>
      </c>
      <c s="33">
        <f>ROUND(ROUND(H85,2)*ROUND(G85,3),2)</f>
      </c>
      <c s="31" t="s">
        <v>56</v>
      </c>
      <c r="O85">
        <f>(I85*21)/100</f>
      </c>
      <c t="s">
        <v>27</v>
      </c>
    </row>
    <row r="86" spans="1:5" ht="12.75">
      <c r="A86" s="34" t="s">
        <v>57</v>
      </c>
      <c r="E86" s="35" t="s">
        <v>599</v>
      </c>
    </row>
    <row r="87" spans="1:5" ht="63.75">
      <c r="A87" s="36" t="s">
        <v>59</v>
      </c>
      <c r="E87" s="37" t="s">
        <v>917</v>
      </c>
    </row>
    <row r="88" spans="1:5" ht="51">
      <c r="A88" t="s">
        <v>61</v>
      </c>
      <c r="E88" s="35" t="s">
        <v>181</v>
      </c>
    </row>
    <row r="89" spans="1:16" ht="12.75">
      <c r="A89" s="24" t="s">
        <v>51</v>
      </c>
      <c s="29" t="s">
        <v>188</v>
      </c>
      <c s="29" t="s">
        <v>542</v>
      </c>
      <c s="24" t="s">
        <v>53</v>
      </c>
      <c s="30" t="s">
        <v>543</v>
      </c>
      <c s="31" t="s">
        <v>98</v>
      </c>
      <c s="32">
        <v>1129</v>
      </c>
      <c s="33">
        <v>0</v>
      </c>
      <c s="33">
        <f>ROUND(ROUND(H89,2)*ROUND(G89,3),2)</f>
      </c>
      <c s="31" t="s">
        <v>56</v>
      </c>
      <c r="O89">
        <f>(I89*21)/100</f>
      </c>
      <c t="s">
        <v>27</v>
      </c>
    </row>
    <row r="90" spans="1:5" ht="12.75">
      <c r="A90" s="34" t="s">
        <v>57</v>
      </c>
      <c r="E90" s="35" t="s">
        <v>544</v>
      </c>
    </row>
    <row r="91" spans="1:5" ht="25.5">
      <c r="A91" s="36" t="s">
        <v>59</v>
      </c>
      <c r="E91" s="37" t="s">
        <v>918</v>
      </c>
    </row>
    <row r="92" spans="1:5" ht="51">
      <c r="A92" t="s">
        <v>61</v>
      </c>
      <c r="E92" s="35" t="s">
        <v>181</v>
      </c>
    </row>
    <row r="93" spans="1:16" ht="12.75">
      <c r="A93" s="24" t="s">
        <v>51</v>
      </c>
      <c s="29" t="s">
        <v>194</v>
      </c>
      <c s="29" t="s">
        <v>919</v>
      </c>
      <c s="24" t="s">
        <v>53</v>
      </c>
      <c s="30" t="s">
        <v>920</v>
      </c>
      <c s="31" t="s">
        <v>98</v>
      </c>
      <c s="32">
        <v>54</v>
      </c>
      <c s="33">
        <v>0</v>
      </c>
      <c s="33">
        <f>ROUND(ROUND(H93,2)*ROUND(G93,3),2)</f>
      </c>
      <c s="31" t="s">
        <v>56</v>
      </c>
      <c r="O93">
        <f>(I93*21)/100</f>
      </c>
      <c t="s">
        <v>27</v>
      </c>
    </row>
    <row r="94" spans="1:5" ht="12.75">
      <c r="A94" s="34" t="s">
        <v>57</v>
      </c>
      <c r="E94" s="35" t="s">
        <v>53</v>
      </c>
    </row>
    <row r="95" spans="1:5" ht="25.5">
      <c r="A95" s="36" t="s">
        <v>59</v>
      </c>
      <c r="E95" s="37" t="s">
        <v>921</v>
      </c>
    </row>
    <row r="96" spans="1:5" ht="51">
      <c r="A96" t="s">
        <v>61</v>
      </c>
      <c r="E96" s="35" t="s">
        <v>181</v>
      </c>
    </row>
    <row r="97" spans="1:16" ht="12.75">
      <c r="A97" s="24" t="s">
        <v>51</v>
      </c>
      <c s="29" t="s">
        <v>200</v>
      </c>
      <c s="29" t="s">
        <v>922</v>
      </c>
      <c s="24" t="s">
        <v>53</v>
      </c>
      <c s="30" t="s">
        <v>923</v>
      </c>
      <c s="31" t="s">
        <v>98</v>
      </c>
      <c s="32">
        <v>56</v>
      </c>
      <c s="33">
        <v>0</v>
      </c>
      <c s="33">
        <f>ROUND(ROUND(H97,2)*ROUND(G97,3),2)</f>
      </c>
      <c s="31" t="s">
        <v>56</v>
      </c>
      <c r="O97">
        <f>(I97*21)/100</f>
      </c>
      <c t="s">
        <v>27</v>
      </c>
    </row>
    <row r="98" spans="1:5" ht="12.75">
      <c r="A98" s="34" t="s">
        <v>57</v>
      </c>
      <c r="E98" s="35" t="s">
        <v>924</v>
      </c>
    </row>
    <row r="99" spans="1:5" ht="12.75">
      <c r="A99" s="36" t="s">
        <v>59</v>
      </c>
      <c r="E99" s="37" t="s">
        <v>53</v>
      </c>
    </row>
    <row r="100" spans="1:5" ht="102">
      <c r="A100" t="s">
        <v>61</v>
      </c>
      <c r="E100" s="35" t="s">
        <v>193</v>
      </c>
    </row>
    <row r="101" spans="1:16" ht="12.75">
      <c r="A101" s="24" t="s">
        <v>51</v>
      </c>
      <c s="29" t="s">
        <v>205</v>
      </c>
      <c s="29" t="s">
        <v>545</v>
      </c>
      <c s="24" t="s">
        <v>53</v>
      </c>
      <c s="30" t="s">
        <v>546</v>
      </c>
      <c s="31" t="s">
        <v>98</v>
      </c>
      <c s="32">
        <v>1129</v>
      </c>
      <c s="33">
        <v>0</v>
      </c>
      <c s="33">
        <f>ROUND(ROUND(H101,2)*ROUND(G101,3),2)</f>
      </c>
      <c s="31" t="s">
        <v>56</v>
      </c>
      <c r="O101">
        <f>(I101*21)/100</f>
      </c>
      <c t="s">
        <v>27</v>
      </c>
    </row>
    <row r="102" spans="1:5" ht="12.75">
      <c r="A102" s="34" t="s">
        <v>57</v>
      </c>
      <c r="E102" s="35" t="s">
        <v>925</v>
      </c>
    </row>
    <row r="103" spans="1:5" ht="12.75">
      <c r="A103" s="36" t="s">
        <v>59</v>
      </c>
      <c r="E103" s="37" t="s">
        <v>53</v>
      </c>
    </row>
    <row r="104" spans="1:5" ht="102">
      <c r="A104" t="s">
        <v>61</v>
      </c>
      <c r="E104" s="35" t="s">
        <v>193</v>
      </c>
    </row>
    <row r="105" spans="1:16" ht="12.75">
      <c r="A105" s="24" t="s">
        <v>51</v>
      </c>
      <c s="29" t="s">
        <v>211</v>
      </c>
      <c s="29" t="s">
        <v>632</v>
      </c>
      <c s="24" t="s">
        <v>53</v>
      </c>
      <c s="30" t="s">
        <v>633</v>
      </c>
      <c s="31" t="s">
        <v>98</v>
      </c>
      <c s="32">
        <v>1185</v>
      </c>
      <c s="33">
        <v>0</v>
      </c>
      <c s="33">
        <f>ROUND(ROUND(H105,2)*ROUND(G105,3),2)</f>
      </c>
      <c s="31" t="s">
        <v>56</v>
      </c>
      <c r="O105">
        <f>(I105*21)/100</f>
      </c>
      <c t="s">
        <v>27</v>
      </c>
    </row>
    <row r="106" spans="1:5" ht="12.75">
      <c r="A106" s="34" t="s">
        <v>57</v>
      </c>
      <c r="E106" s="35" t="s">
        <v>926</v>
      </c>
    </row>
    <row r="107" spans="1:5" ht="63.75">
      <c r="A107" s="36" t="s">
        <v>59</v>
      </c>
      <c r="E107" s="37" t="s">
        <v>927</v>
      </c>
    </row>
    <row r="108" spans="1:5" ht="51">
      <c r="A108" t="s">
        <v>61</v>
      </c>
      <c r="E108" s="35" t="s">
        <v>199</v>
      </c>
    </row>
    <row r="109" spans="1:16" ht="12.75">
      <c r="A109" s="24" t="s">
        <v>51</v>
      </c>
      <c s="29" t="s">
        <v>218</v>
      </c>
      <c s="29" t="s">
        <v>201</v>
      </c>
      <c s="24" t="s">
        <v>53</v>
      </c>
      <c s="30" t="s">
        <v>202</v>
      </c>
      <c s="31" t="s">
        <v>98</v>
      </c>
      <c s="32">
        <v>1129</v>
      </c>
      <c s="33">
        <v>0</v>
      </c>
      <c s="33">
        <f>ROUND(ROUND(H109,2)*ROUND(G109,3),2)</f>
      </c>
      <c s="31" t="s">
        <v>56</v>
      </c>
      <c r="O109">
        <f>(I109*21)/100</f>
      </c>
      <c t="s">
        <v>27</v>
      </c>
    </row>
    <row r="110" spans="1:5" ht="12.75">
      <c r="A110" s="34" t="s">
        <v>57</v>
      </c>
      <c r="E110" s="35" t="s">
        <v>928</v>
      </c>
    </row>
    <row r="111" spans="1:5" ht="12.75">
      <c r="A111" s="36" t="s">
        <v>59</v>
      </c>
      <c r="E111" s="37" t="s">
        <v>53</v>
      </c>
    </row>
    <row r="112" spans="1:5" ht="140.25">
      <c r="A112" t="s">
        <v>61</v>
      </c>
      <c r="E112" s="35" t="s">
        <v>204</v>
      </c>
    </row>
    <row r="113" spans="1:16" ht="12.75">
      <c r="A113" s="24" t="s">
        <v>51</v>
      </c>
      <c s="29" t="s">
        <v>225</v>
      </c>
      <c s="29" t="s">
        <v>929</v>
      </c>
      <c s="24" t="s">
        <v>53</v>
      </c>
      <c s="30" t="s">
        <v>930</v>
      </c>
      <c s="31" t="s">
        <v>98</v>
      </c>
      <c s="32">
        <v>56</v>
      </c>
      <c s="33">
        <v>0</v>
      </c>
      <c s="33">
        <f>ROUND(ROUND(H113,2)*ROUND(G113,3),2)</f>
      </c>
      <c s="31" t="s">
        <v>56</v>
      </c>
      <c r="O113">
        <f>(I113*21)/100</f>
      </c>
      <c t="s">
        <v>27</v>
      </c>
    </row>
    <row r="114" spans="1:5" ht="12.75">
      <c r="A114" s="34" t="s">
        <v>57</v>
      </c>
      <c r="E114" s="35" t="s">
        <v>931</v>
      </c>
    </row>
    <row r="115" spans="1:5" ht="12.75">
      <c r="A115" s="36" t="s">
        <v>59</v>
      </c>
      <c r="E115" s="37" t="s">
        <v>53</v>
      </c>
    </row>
    <row r="116" spans="1:5" ht="140.25">
      <c r="A116" t="s">
        <v>61</v>
      </c>
      <c r="E116" s="35" t="s">
        <v>204</v>
      </c>
    </row>
    <row r="117" spans="1:16" ht="12.75">
      <c r="A117" s="24" t="s">
        <v>51</v>
      </c>
      <c s="29" t="s">
        <v>230</v>
      </c>
      <c s="29" t="s">
        <v>212</v>
      </c>
      <c s="24" t="s">
        <v>53</v>
      </c>
      <c s="30" t="s">
        <v>213</v>
      </c>
      <c s="31" t="s">
        <v>98</v>
      </c>
      <c s="32">
        <v>4.5</v>
      </c>
      <c s="33">
        <v>0</v>
      </c>
      <c s="33">
        <f>ROUND(ROUND(H117,2)*ROUND(G117,3),2)</f>
      </c>
      <c s="31" t="s">
        <v>56</v>
      </c>
      <c r="O117">
        <f>(I117*21)/100</f>
      </c>
      <c t="s">
        <v>27</v>
      </c>
    </row>
    <row r="118" spans="1:5" ht="12.75">
      <c r="A118" s="34" t="s">
        <v>57</v>
      </c>
      <c r="E118" s="35" t="s">
        <v>932</v>
      </c>
    </row>
    <row r="119" spans="1:5" ht="12.75">
      <c r="A119" s="36" t="s">
        <v>59</v>
      </c>
      <c r="E119" s="37" t="s">
        <v>53</v>
      </c>
    </row>
    <row r="120" spans="1:5" ht="153">
      <c r="A120" t="s">
        <v>61</v>
      </c>
      <c r="E120" s="35" t="s">
        <v>216</v>
      </c>
    </row>
    <row r="121" spans="1:16" ht="12.75">
      <c r="A121" s="24" t="s">
        <v>51</v>
      </c>
      <c s="29" t="s">
        <v>235</v>
      </c>
      <c s="29" t="s">
        <v>600</v>
      </c>
      <c s="24" t="s">
        <v>53</v>
      </c>
      <c s="30" t="s">
        <v>601</v>
      </c>
      <c s="31" t="s">
        <v>98</v>
      </c>
      <c s="32">
        <v>12</v>
      </c>
      <c s="33">
        <v>0</v>
      </c>
      <c s="33">
        <f>ROUND(ROUND(H121,2)*ROUND(G121,3),2)</f>
      </c>
      <c s="31" t="s">
        <v>56</v>
      </c>
      <c r="O121">
        <f>(I121*21)/100</f>
      </c>
      <c t="s">
        <v>27</v>
      </c>
    </row>
    <row r="122" spans="1:5" ht="12.75">
      <c r="A122" s="34" t="s">
        <v>57</v>
      </c>
      <c r="E122" s="35" t="s">
        <v>53</v>
      </c>
    </row>
    <row r="123" spans="1:5" ht="25.5">
      <c r="A123" s="36" t="s">
        <v>59</v>
      </c>
      <c r="E123" s="37" t="s">
        <v>933</v>
      </c>
    </row>
    <row r="124" spans="1:5" ht="153">
      <c r="A124" t="s">
        <v>61</v>
      </c>
      <c r="E124" s="35" t="s">
        <v>216</v>
      </c>
    </row>
    <row r="125" spans="1:16" ht="12.75">
      <c r="A125" s="24" t="s">
        <v>51</v>
      </c>
      <c s="29" t="s">
        <v>240</v>
      </c>
      <c s="29" t="s">
        <v>549</v>
      </c>
      <c s="24" t="s">
        <v>53</v>
      </c>
      <c s="30" t="s">
        <v>550</v>
      </c>
      <c s="31" t="s">
        <v>98</v>
      </c>
      <c s="32">
        <v>4</v>
      </c>
      <c s="33">
        <v>0</v>
      </c>
      <c s="33">
        <f>ROUND(ROUND(H125,2)*ROUND(G125,3),2)</f>
      </c>
      <c s="31" t="s">
        <v>56</v>
      </c>
      <c r="O125">
        <f>(I125*21)/100</f>
      </c>
      <c t="s">
        <v>27</v>
      </c>
    </row>
    <row r="126" spans="1:5" ht="25.5">
      <c r="A126" s="34" t="s">
        <v>57</v>
      </c>
      <c r="E126" s="35" t="s">
        <v>934</v>
      </c>
    </row>
    <row r="127" spans="1:5" ht="12.75">
      <c r="A127" s="36" t="s">
        <v>59</v>
      </c>
      <c r="E127" s="37" t="s">
        <v>53</v>
      </c>
    </row>
    <row r="128" spans="1:5" ht="153">
      <c r="A128" t="s">
        <v>61</v>
      </c>
      <c r="E128" s="35" t="s">
        <v>216</v>
      </c>
    </row>
    <row r="129" spans="1:16" ht="25.5">
      <c r="A129" s="24" t="s">
        <v>51</v>
      </c>
      <c s="29" t="s">
        <v>246</v>
      </c>
      <c s="29" t="s">
        <v>552</v>
      </c>
      <c s="24" t="s">
        <v>53</v>
      </c>
      <c s="30" t="s">
        <v>553</v>
      </c>
      <c s="31" t="s">
        <v>98</v>
      </c>
      <c s="32">
        <v>18</v>
      </c>
      <c s="33">
        <v>0</v>
      </c>
      <c s="33">
        <f>ROUND(ROUND(H129,2)*ROUND(G129,3),2)</f>
      </c>
      <c s="31" t="s">
        <v>56</v>
      </c>
      <c r="O129">
        <f>(I129*21)/100</f>
      </c>
      <c t="s">
        <v>27</v>
      </c>
    </row>
    <row r="130" spans="1:5" ht="12.75">
      <c r="A130" s="34" t="s">
        <v>57</v>
      </c>
      <c r="E130" s="35" t="s">
        <v>554</v>
      </c>
    </row>
    <row r="131" spans="1:5" ht="25.5">
      <c r="A131" s="36" t="s">
        <v>59</v>
      </c>
      <c r="E131" s="37" t="s">
        <v>935</v>
      </c>
    </row>
    <row r="132" spans="1:5" ht="153">
      <c r="A132" t="s">
        <v>61</v>
      </c>
      <c r="E132" s="35" t="s">
        <v>216</v>
      </c>
    </row>
    <row r="133" spans="1:18" ht="12.75" customHeight="1">
      <c r="A133" s="6" t="s">
        <v>49</v>
      </c>
      <c s="6"/>
      <c s="40" t="s">
        <v>44</v>
      </c>
      <c s="6"/>
      <c s="27" t="s">
        <v>224</v>
      </c>
      <c s="6"/>
      <c s="6"/>
      <c s="6"/>
      <c s="41">
        <f>0+Q133</f>
      </c>
      <c s="6"/>
      <c r="O133">
        <f>0+R133</f>
      </c>
      <c r="Q133">
        <f>0+I134+I138+I142+I146+I150+I154+I158+I162+I166</f>
      </c>
      <c>
        <f>0+O134+O138+O142+O146+O150+O154+O158+O162+O166</f>
      </c>
    </row>
    <row r="134" spans="1:16" ht="25.5">
      <c r="A134" s="24" t="s">
        <v>51</v>
      </c>
      <c s="29" t="s">
        <v>251</v>
      </c>
      <c s="29" t="s">
        <v>563</v>
      </c>
      <c s="24" t="s">
        <v>53</v>
      </c>
      <c s="30" t="s">
        <v>564</v>
      </c>
      <c s="31" t="s">
        <v>104</v>
      </c>
      <c s="32">
        <v>2</v>
      </c>
      <c s="33">
        <v>0</v>
      </c>
      <c s="33">
        <f>ROUND(ROUND(H134,2)*ROUND(G134,3),2)</f>
      </c>
      <c s="31" t="s">
        <v>56</v>
      </c>
      <c r="O134">
        <f>(I134*21)/100</f>
      </c>
      <c t="s">
        <v>27</v>
      </c>
    </row>
    <row r="135" spans="1:5" ht="12.75">
      <c r="A135" s="34" t="s">
        <v>57</v>
      </c>
      <c r="E135" s="35" t="s">
        <v>936</v>
      </c>
    </row>
    <row r="136" spans="1:5" ht="12.75">
      <c r="A136" s="36" t="s">
        <v>59</v>
      </c>
      <c r="E136" s="37" t="s">
        <v>53</v>
      </c>
    </row>
    <row r="137" spans="1:5" ht="63.75">
      <c r="A137" t="s">
        <v>61</v>
      </c>
      <c r="E137" s="35" t="s">
        <v>566</v>
      </c>
    </row>
    <row r="138" spans="1:16" ht="25.5">
      <c r="A138" s="24" t="s">
        <v>51</v>
      </c>
      <c s="29" t="s">
        <v>257</v>
      </c>
      <c s="29" t="s">
        <v>567</v>
      </c>
      <c s="24" t="s">
        <v>53</v>
      </c>
      <c s="30" t="s">
        <v>568</v>
      </c>
      <c s="31" t="s">
        <v>104</v>
      </c>
      <c s="32">
        <v>2</v>
      </c>
      <c s="33">
        <v>0</v>
      </c>
      <c s="33">
        <f>ROUND(ROUND(H138,2)*ROUND(G138,3),2)</f>
      </c>
      <c s="31" t="s">
        <v>56</v>
      </c>
      <c r="O138">
        <f>(I138*21)/100</f>
      </c>
      <c t="s">
        <v>27</v>
      </c>
    </row>
    <row r="139" spans="1:5" ht="12.75">
      <c r="A139" s="34" t="s">
        <v>57</v>
      </c>
      <c r="E139" s="35" t="s">
        <v>937</v>
      </c>
    </row>
    <row r="140" spans="1:5" ht="12.75">
      <c r="A140" s="36" t="s">
        <v>59</v>
      </c>
      <c r="E140" s="37" t="s">
        <v>53</v>
      </c>
    </row>
    <row r="141" spans="1:5" ht="25.5">
      <c r="A141" t="s">
        <v>61</v>
      </c>
      <c r="E141" s="35" t="s">
        <v>234</v>
      </c>
    </row>
    <row r="142" spans="1:16" ht="25.5">
      <c r="A142" s="24" t="s">
        <v>51</v>
      </c>
      <c s="29" t="s">
        <v>263</v>
      </c>
      <c s="29" t="s">
        <v>226</v>
      </c>
      <c s="24" t="s">
        <v>53</v>
      </c>
      <c s="30" t="s">
        <v>227</v>
      </c>
      <c s="31" t="s">
        <v>104</v>
      </c>
      <c s="32">
        <v>9</v>
      </c>
      <c s="33">
        <v>0</v>
      </c>
      <c s="33">
        <f>ROUND(ROUND(H142,2)*ROUND(G142,3),2)</f>
      </c>
      <c s="31" t="s">
        <v>56</v>
      </c>
      <c r="O142">
        <f>(I142*21)/100</f>
      </c>
      <c t="s">
        <v>27</v>
      </c>
    </row>
    <row r="143" spans="1:5" ht="12.75">
      <c r="A143" s="34" t="s">
        <v>57</v>
      </c>
      <c r="E143" s="35" t="s">
        <v>53</v>
      </c>
    </row>
    <row r="144" spans="1:5" ht="63.75">
      <c r="A144" s="36" t="s">
        <v>59</v>
      </c>
      <c r="E144" s="37" t="s">
        <v>938</v>
      </c>
    </row>
    <row r="145" spans="1:5" ht="25.5">
      <c r="A145" t="s">
        <v>61</v>
      </c>
      <c r="E145" s="35" t="s">
        <v>229</v>
      </c>
    </row>
    <row r="146" spans="1:16" ht="25.5">
      <c r="A146" s="24" t="s">
        <v>51</v>
      </c>
      <c s="29" t="s">
        <v>463</v>
      </c>
      <c s="29" t="s">
        <v>939</v>
      </c>
      <c s="24" t="s">
        <v>53</v>
      </c>
      <c s="30" t="s">
        <v>940</v>
      </c>
      <c s="31" t="s">
        <v>104</v>
      </c>
      <c s="32">
        <v>5</v>
      </c>
      <c s="33">
        <v>0</v>
      </c>
      <c s="33">
        <f>ROUND(ROUND(H146,2)*ROUND(G146,3),2)</f>
      </c>
      <c s="31" t="s">
        <v>56</v>
      </c>
      <c r="O146">
        <f>(I146*21)/100</f>
      </c>
      <c t="s">
        <v>27</v>
      </c>
    </row>
    <row r="147" spans="1:5" ht="12.75">
      <c r="A147" s="34" t="s">
        <v>57</v>
      </c>
      <c r="E147" s="35" t="s">
        <v>941</v>
      </c>
    </row>
    <row r="148" spans="1:5" ht="12.75">
      <c r="A148" s="36" t="s">
        <v>59</v>
      </c>
      <c r="E148" s="37" t="s">
        <v>53</v>
      </c>
    </row>
    <row r="149" spans="1:5" ht="63.75">
      <c r="A149" t="s">
        <v>61</v>
      </c>
      <c r="E149" s="35" t="s">
        <v>566</v>
      </c>
    </row>
    <row r="150" spans="1:16" ht="12.75">
      <c r="A150" s="24" t="s">
        <v>51</v>
      </c>
      <c s="29" t="s">
        <v>689</v>
      </c>
      <c s="29" t="s">
        <v>231</v>
      </c>
      <c s="24" t="s">
        <v>53</v>
      </c>
      <c s="30" t="s">
        <v>232</v>
      </c>
      <c s="31" t="s">
        <v>104</v>
      </c>
      <c s="32">
        <v>5</v>
      </c>
      <c s="33">
        <v>0</v>
      </c>
      <c s="33">
        <f>ROUND(ROUND(H150,2)*ROUND(G150,3),2)</f>
      </c>
      <c s="31" t="s">
        <v>56</v>
      </c>
      <c r="O150">
        <f>(I150*21)/100</f>
      </c>
      <c t="s">
        <v>27</v>
      </c>
    </row>
    <row r="151" spans="1:5" ht="12.75">
      <c r="A151" s="34" t="s">
        <v>57</v>
      </c>
      <c r="E151" s="35" t="s">
        <v>941</v>
      </c>
    </row>
    <row r="152" spans="1:5" ht="12.75">
      <c r="A152" s="36" t="s">
        <v>59</v>
      </c>
      <c r="E152" s="37" t="s">
        <v>53</v>
      </c>
    </row>
    <row r="153" spans="1:5" ht="25.5">
      <c r="A153" t="s">
        <v>61</v>
      </c>
      <c r="E153" s="35" t="s">
        <v>234</v>
      </c>
    </row>
    <row r="154" spans="1:16" ht="25.5">
      <c r="A154" s="24" t="s">
        <v>51</v>
      </c>
      <c s="29" t="s">
        <v>692</v>
      </c>
      <c s="29" t="s">
        <v>942</v>
      </c>
      <c s="24" t="s">
        <v>53</v>
      </c>
      <c s="30" t="s">
        <v>943</v>
      </c>
      <c s="31" t="s">
        <v>98</v>
      </c>
      <c s="32">
        <v>24.675</v>
      </c>
      <c s="33">
        <v>0</v>
      </c>
      <c s="33">
        <f>ROUND(ROUND(H154,2)*ROUND(G154,3),2)</f>
      </c>
      <c s="31" t="s">
        <v>56</v>
      </c>
      <c r="O154">
        <f>(I154*21)/100</f>
      </c>
      <c t="s">
        <v>27</v>
      </c>
    </row>
    <row r="155" spans="1:5" ht="12.75">
      <c r="A155" s="34" t="s">
        <v>57</v>
      </c>
      <c r="E155" s="35" t="s">
        <v>53</v>
      </c>
    </row>
    <row r="156" spans="1:5" ht="63.75">
      <c r="A156" s="36" t="s">
        <v>59</v>
      </c>
      <c r="E156" s="37" t="s">
        <v>944</v>
      </c>
    </row>
    <row r="157" spans="1:5" ht="38.25">
      <c r="A157" t="s">
        <v>61</v>
      </c>
      <c r="E157" s="35" t="s">
        <v>331</v>
      </c>
    </row>
    <row r="158" spans="1:16" ht="12.75">
      <c r="A158" s="24" t="s">
        <v>51</v>
      </c>
      <c s="29" t="s">
        <v>693</v>
      </c>
      <c s="29" t="s">
        <v>241</v>
      </c>
      <c s="24" t="s">
        <v>53</v>
      </c>
      <c s="30" t="s">
        <v>242</v>
      </c>
      <c s="31" t="s">
        <v>129</v>
      </c>
      <c s="32">
        <v>994</v>
      </c>
      <c s="33">
        <v>0</v>
      </c>
      <c s="33">
        <f>ROUND(ROUND(H158,2)*ROUND(G158,3),2)</f>
      </c>
      <c s="31" t="s">
        <v>56</v>
      </c>
      <c r="O158">
        <f>(I158*21)/100</f>
      </c>
      <c t="s">
        <v>27</v>
      </c>
    </row>
    <row r="159" spans="1:5" ht="12.75">
      <c r="A159" s="34" t="s">
        <v>57</v>
      </c>
      <c r="E159" s="35" t="s">
        <v>570</v>
      </c>
    </row>
    <row r="160" spans="1:5" ht="12.75">
      <c r="A160" s="36" t="s">
        <v>59</v>
      </c>
      <c r="E160" s="37" t="s">
        <v>53</v>
      </c>
    </row>
    <row r="161" spans="1:5" ht="51">
      <c r="A161" t="s">
        <v>61</v>
      </c>
      <c r="E161" s="35" t="s">
        <v>245</v>
      </c>
    </row>
    <row r="162" spans="1:16" ht="12.75">
      <c r="A162" s="24" t="s">
        <v>51</v>
      </c>
      <c s="29" t="s">
        <v>696</v>
      </c>
      <c s="29" t="s">
        <v>576</v>
      </c>
      <c s="24" t="s">
        <v>53</v>
      </c>
      <c s="30" t="s">
        <v>577</v>
      </c>
      <c s="31" t="s">
        <v>129</v>
      </c>
      <c s="32">
        <v>17</v>
      </c>
      <c s="33">
        <v>0</v>
      </c>
      <c s="33">
        <f>ROUND(ROUND(H162,2)*ROUND(G162,3),2)</f>
      </c>
      <c s="31" t="s">
        <v>56</v>
      </c>
      <c r="O162">
        <f>(I162*21)/100</f>
      </c>
      <c t="s">
        <v>27</v>
      </c>
    </row>
    <row r="163" spans="1:5" ht="25.5">
      <c r="A163" s="34" t="s">
        <v>57</v>
      </c>
      <c r="E163" s="35" t="s">
        <v>578</v>
      </c>
    </row>
    <row r="164" spans="1:5" ht="63.75">
      <c r="A164" s="36" t="s">
        <v>59</v>
      </c>
      <c r="E164" s="37" t="s">
        <v>610</v>
      </c>
    </row>
    <row r="165" spans="1:5" ht="51">
      <c r="A165" t="s">
        <v>61</v>
      </c>
      <c r="E165" s="35" t="s">
        <v>245</v>
      </c>
    </row>
    <row r="166" spans="1:16" ht="12.75">
      <c r="A166" s="24" t="s">
        <v>51</v>
      </c>
      <c s="29" t="s">
        <v>697</v>
      </c>
      <c s="29" t="s">
        <v>945</v>
      </c>
      <c s="24" t="s">
        <v>53</v>
      </c>
      <c s="30" t="s">
        <v>946</v>
      </c>
      <c s="31" t="s">
        <v>129</v>
      </c>
      <c s="32">
        <v>230</v>
      </c>
      <c s="33">
        <v>0</v>
      </c>
      <c s="33">
        <f>ROUND(ROUND(H166,2)*ROUND(G166,3),2)</f>
      </c>
      <c s="31" t="s">
        <v>56</v>
      </c>
      <c r="O166">
        <f>(I166*21)/100</f>
      </c>
      <c t="s">
        <v>27</v>
      </c>
    </row>
    <row r="167" spans="1:5" ht="12.75">
      <c r="A167" s="34" t="s">
        <v>57</v>
      </c>
      <c r="E167" s="35" t="s">
        <v>53</v>
      </c>
    </row>
    <row r="168" spans="1:5" ht="12.75">
      <c r="A168" s="36" t="s">
        <v>59</v>
      </c>
      <c r="E168" s="37" t="s">
        <v>53</v>
      </c>
    </row>
    <row r="169" spans="1:5" ht="25.5">
      <c r="A169" t="s">
        <v>61</v>
      </c>
      <c r="E169" s="35" t="s">
        <v>947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0+O10+O23+O60+O97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948</v>
      </c>
      <c s="38">
        <f>0+I10+I23+I60+I97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503</v>
      </c>
      <c s="1"/>
      <c s="14" t="s">
        <v>504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26</v>
      </c>
      <c s="1"/>
      <c s="14" t="s">
        <v>884</v>
      </c>
      <c s="1"/>
      <c s="1"/>
      <c s="1"/>
      <c s="1"/>
      <c s="1"/>
      <c r="O5" t="s">
        <v>25</v>
      </c>
      <c t="s">
        <v>27</v>
      </c>
    </row>
    <row r="6" spans="1:10" ht="12.75" customHeight="1">
      <c r="A6" t="s">
        <v>512</v>
      </c>
      <c s="16" t="s">
        <v>22</v>
      </c>
      <c s="17" t="s">
        <v>948</v>
      </c>
      <c s="6"/>
      <c s="18" t="s">
        <v>612</v>
      </c>
      <c s="6"/>
      <c s="6"/>
      <c s="6"/>
      <c s="6"/>
      <c s="6"/>
    </row>
    <row r="7" spans="1:10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8" spans="1:10" ht="12.75" customHeight="1">
      <c r="A8" s="15"/>
      <c s="15"/>
      <c s="15"/>
      <c s="15"/>
      <c s="15"/>
      <c s="15"/>
      <c s="15"/>
      <c s="15" t="s">
        <v>43</v>
      </c>
      <c s="15" t="s">
        <v>45</v>
      </c>
      <c s="15"/>
    </row>
    <row r="9" spans="1:10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31</v>
      </c>
      <c s="25"/>
      <c s="27" t="s">
        <v>50</v>
      </c>
      <c s="25"/>
      <c s="25"/>
      <c s="25"/>
      <c s="28">
        <f>0+Q10</f>
      </c>
      <c s="25"/>
      <c r="O10">
        <f>0+R10</f>
      </c>
      <c r="Q10">
        <f>0+I11+I15+I19</f>
      </c>
      <c>
        <f>0+O11+O15+O19</f>
      </c>
    </row>
    <row r="11" spans="1:16" ht="12.75">
      <c r="A11" s="24" t="s">
        <v>51</v>
      </c>
      <c s="29" t="s">
        <v>33</v>
      </c>
      <c s="29" t="s">
        <v>91</v>
      </c>
      <c s="24" t="s">
        <v>53</v>
      </c>
      <c s="30" t="s">
        <v>86</v>
      </c>
      <c s="31" t="s">
        <v>92</v>
      </c>
      <c s="32">
        <v>1284.5</v>
      </c>
      <c s="33">
        <v>0</v>
      </c>
      <c s="33">
        <f>ROUND(ROUND(H11,2)*ROUND(G11,3),2)</f>
      </c>
      <c s="31" t="s">
        <v>56</v>
      </c>
      <c r="O11">
        <f>(I11*21)/100</f>
      </c>
      <c t="s">
        <v>27</v>
      </c>
    </row>
    <row r="12" spans="1:5" ht="12.75">
      <c r="A12" s="34" t="s">
        <v>57</v>
      </c>
      <c r="E12" s="35" t="s">
        <v>515</v>
      </c>
    </row>
    <row r="13" spans="1:5" ht="63.75">
      <c r="A13" s="36" t="s">
        <v>59</v>
      </c>
      <c r="E13" s="37" t="s">
        <v>949</v>
      </c>
    </row>
    <row r="14" spans="1:5" ht="25.5">
      <c r="A14" t="s">
        <v>61</v>
      </c>
      <c r="E14" s="35" t="s">
        <v>90</v>
      </c>
    </row>
    <row r="15" spans="1:16" ht="12.75">
      <c r="A15" s="24" t="s">
        <v>51</v>
      </c>
      <c s="29" t="s">
        <v>27</v>
      </c>
      <c s="29" t="s">
        <v>91</v>
      </c>
      <c s="24" t="s">
        <v>27</v>
      </c>
      <c s="30" t="s">
        <v>86</v>
      </c>
      <c s="31" t="s">
        <v>92</v>
      </c>
      <c s="32">
        <v>430.232</v>
      </c>
      <c s="33">
        <v>0</v>
      </c>
      <c s="33">
        <f>ROUND(ROUND(H15,2)*ROUND(G15,3),2)</f>
      </c>
      <c s="31" t="s">
        <v>56</v>
      </c>
      <c r="O15">
        <f>(I15*21)/100</f>
      </c>
      <c t="s">
        <v>27</v>
      </c>
    </row>
    <row r="16" spans="1:5" ht="12.75">
      <c r="A16" s="34" t="s">
        <v>57</v>
      </c>
      <c r="E16" s="35" t="s">
        <v>517</v>
      </c>
    </row>
    <row r="17" spans="1:5" ht="63.75">
      <c r="A17" s="36" t="s">
        <v>59</v>
      </c>
      <c r="E17" s="37" t="s">
        <v>950</v>
      </c>
    </row>
    <row r="18" spans="1:5" ht="25.5">
      <c r="A18" t="s">
        <v>61</v>
      </c>
      <c r="E18" s="35" t="s">
        <v>90</v>
      </c>
    </row>
    <row r="19" spans="1:16" ht="12.75">
      <c r="A19" s="24" t="s">
        <v>51</v>
      </c>
      <c s="29" t="s">
        <v>26</v>
      </c>
      <c s="29" t="s">
        <v>91</v>
      </c>
      <c s="24" t="s">
        <v>26</v>
      </c>
      <c s="30" t="s">
        <v>86</v>
      </c>
      <c s="31" t="s">
        <v>92</v>
      </c>
      <c s="32">
        <v>712.632</v>
      </c>
      <c s="33">
        <v>0</v>
      </c>
      <c s="33">
        <f>ROUND(ROUND(H19,2)*ROUND(G19,3),2)</f>
      </c>
      <c s="31" t="s">
        <v>56</v>
      </c>
      <c r="O19">
        <f>(I19*21)/100</f>
      </c>
      <c t="s">
        <v>27</v>
      </c>
    </row>
    <row r="20" spans="1:5" ht="12.75">
      <c r="A20" s="34" t="s">
        <v>57</v>
      </c>
      <c r="E20" s="35" t="s">
        <v>519</v>
      </c>
    </row>
    <row r="21" spans="1:5" ht="25.5">
      <c r="A21" s="36" t="s">
        <v>59</v>
      </c>
      <c r="E21" s="37" t="s">
        <v>951</v>
      </c>
    </row>
    <row r="22" spans="1:5" ht="25.5">
      <c r="A22" t="s">
        <v>61</v>
      </c>
      <c r="E22" s="35" t="s">
        <v>90</v>
      </c>
    </row>
    <row r="23" spans="1:18" ht="12.75" customHeight="1">
      <c r="A23" s="6" t="s">
        <v>49</v>
      </c>
      <c s="6"/>
      <c s="40" t="s">
        <v>33</v>
      </c>
      <c s="6"/>
      <c s="27" t="s">
        <v>95</v>
      </c>
      <c s="6"/>
      <c s="6"/>
      <c s="6"/>
      <c s="41">
        <f>0+Q23</f>
      </c>
      <c s="6"/>
      <c r="O23">
        <f>0+R23</f>
      </c>
      <c r="Q23">
        <f>0+I24+I28+I32+I36+I40+I44+I48+I52+I56</f>
      </c>
      <c>
        <f>0+O24+O28+O32+O36+O40+O44+O48+O52+O56</f>
      </c>
    </row>
    <row r="24" spans="1:16" ht="12.75">
      <c r="A24" s="24" t="s">
        <v>51</v>
      </c>
      <c s="29" t="s">
        <v>37</v>
      </c>
      <c s="29" t="s">
        <v>108</v>
      </c>
      <c s="24" t="s">
        <v>53</v>
      </c>
      <c s="30" t="s">
        <v>109</v>
      </c>
      <c s="31" t="s">
        <v>87</v>
      </c>
      <c s="32">
        <v>296.93</v>
      </c>
      <c s="33">
        <v>0</v>
      </c>
      <c s="33">
        <f>ROUND(ROUND(H24,2)*ROUND(G24,3),2)</f>
      </c>
      <c s="31" t="s">
        <v>56</v>
      </c>
      <c r="O24">
        <f>(I24*21)/100</f>
      </c>
      <c t="s">
        <v>27</v>
      </c>
    </row>
    <row r="25" spans="1:5" ht="12.75">
      <c r="A25" s="34" t="s">
        <v>57</v>
      </c>
      <c r="E25" s="35" t="s">
        <v>617</v>
      </c>
    </row>
    <row r="26" spans="1:5" ht="102">
      <c r="A26" s="36" t="s">
        <v>59</v>
      </c>
      <c r="E26" s="37" t="s">
        <v>952</v>
      </c>
    </row>
    <row r="27" spans="1:5" ht="63.75">
      <c r="A27" t="s">
        <v>61</v>
      </c>
      <c r="E27" s="35" t="s">
        <v>112</v>
      </c>
    </row>
    <row r="28" spans="1:16" ht="12.75">
      <c r="A28" s="24" t="s">
        <v>51</v>
      </c>
      <c s="29" t="s">
        <v>39</v>
      </c>
      <c s="29" t="s">
        <v>113</v>
      </c>
      <c s="24" t="s">
        <v>53</v>
      </c>
      <c s="30" t="s">
        <v>114</v>
      </c>
      <c s="31" t="s">
        <v>87</v>
      </c>
      <c s="32">
        <v>23.88</v>
      </c>
      <c s="33">
        <v>0</v>
      </c>
      <c s="33">
        <f>ROUND(ROUND(H28,2)*ROUND(G28,3),2)</f>
      </c>
      <c s="31" t="s">
        <v>56</v>
      </c>
      <c r="O28">
        <f>(I28*21)/100</f>
      </c>
      <c t="s">
        <v>27</v>
      </c>
    </row>
    <row r="29" spans="1:5" ht="12.75">
      <c r="A29" s="34" t="s">
        <v>57</v>
      </c>
      <c r="E29" s="35" t="s">
        <v>525</v>
      </c>
    </row>
    <row r="30" spans="1:5" ht="38.25">
      <c r="A30" s="36" t="s">
        <v>59</v>
      </c>
      <c r="E30" s="37" t="s">
        <v>953</v>
      </c>
    </row>
    <row r="31" spans="1:5" ht="63.75">
      <c r="A31" t="s">
        <v>61</v>
      </c>
      <c r="E31" s="35" t="s">
        <v>112</v>
      </c>
    </row>
    <row r="32" spans="1:16" ht="25.5">
      <c r="A32" s="24" t="s">
        <v>51</v>
      </c>
      <c s="29" t="s">
        <v>41</v>
      </c>
      <c s="29" t="s">
        <v>118</v>
      </c>
      <c s="24" t="s">
        <v>53</v>
      </c>
      <c s="30" t="s">
        <v>119</v>
      </c>
      <c s="31" t="s">
        <v>87</v>
      </c>
      <c s="32">
        <v>193.76</v>
      </c>
      <c s="33">
        <v>0</v>
      </c>
      <c s="33">
        <f>ROUND(ROUND(H32,2)*ROUND(G32,3),2)</f>
      </c>
      <c s="31" t="s">
        <v>56</v>
      </c>
      <c r="O32">
        <f>(I32*21)/100</f>
      </c>
      <c t="s">
        <v>27</v>
      </c>
    </row>
    <row r="33" spans="1:5" ht="12.75">
      <c r="A33" s="34" t="s">
        <v>57</v>
      </c>
      <c r="E33" s="35" t="s">
        <v>525</v>
      </c>
    </row>
    <row r="34" spans="1:5" ht="25.5">
      <c r="A34" s="36" t="s">
        <v>59</v>
      </c>
      <c r="E34" s="37" t="s">
        <v>954</v>
      </c>
    </row>
    <row r="35" spans="1:5" ht="63.75">
      <c r="A35" t="s">
        <v>61</v>
      </c>
      <c r="E35" s="35" t="s">
        <v>112</v>
      </c>
    </row>
    <row r="36" spans="1:16" ht="12.75">
      <c r="A36" s="24" t="s">
        <v>51</v>
      </c>
      <c s="29" t="s">
        <v>117</v>
      </c>
      <c s="29" t="s">
        <v>132</v>
      </c>
      <c s="24" t="s">
        <v>53</v>
      </c>
      <c s="30" t="s">
        <v>133</v>
      </c>
      <c s="31" t="s">
        <v>129</v>
      </c>
      <c s="32">
        <v>133</v>
      </c>
      <c s="33">
        <v>0</v>
      </c>
      <c s="33">
        <f>ROUND(ROUND(H36,2)*ROUND(G36,3),2)</f>
      </c>
      <c s="31" t="s">
        <v>56</v>
      </c>
      <c r="O36">
        <f>(I36*21)/100</f>
      </c>
      <c t="s">
        <v>27</v>
      </c>
    </row>
    <row r="37" spans="1:5" ht="12.75">
      <c r="A37" s="34" t="s">
        <v>57</v>
      </c>
      <c r="E37" s="35" t="s">
        <v>955</v>
      </c>
    </row>
    <row r="38" spans="1:5" ht="12.75">
      <c r="A38" s="36" t="s">
        <v>59</v>
      </c>
      <c r="E38" s="37" t="s">
        <v>956</v>
      </c>
    </row>
    <row r="39" spans="1:5" ht="63.75">
      <c r="A39" t="s">
        <v>61</v>
      </c>
      <c r="E39" s="35" t="s">
        <v>112</v>
      </c>
    </row>
    <row r="40" spans="1:16" ht="12.75">
      <c r="A40" s="24" t="s">
        <v>51</v>
      </c>
      <c s="29" t="s">
        <v>122</v>
      </c>
      <c s="29" t="s">
        <v>619</v>
      </c>
      <c s="24" t="s">
        <v>53</v>
      </c>
      <c s="30" t="s">
        <v>620</v>
      </c>
      <c s="31" t="s">
        <v>98</v>
      </c>
      <c s="32">
        <v>1211</v>
      </c>
      <c s="33">
        <v>0</v>
      </c>
      <c s="33">
        <f>ROUND(ROUND(H40,2)*ROUND(G40,3),2)</f>
      </c>
      <c s="31" t="s">
        <v>56</v>
      </c>
      <c r="O40">
        <f>(I40*21)/100</f>
      </c>
      <c t="s">
        <v>27</v>
      </c>
    </row>
    <row r="41" spans="1:5" ht="38.25">
      <c r="A41" s="34" t="s">
        <v>57</v>
      </c>
      <c r="E41" s="35" t="s">
        <v>621</v>
      </c>
    </row>
    <row r="42" spans="1:5" ht="12.75">
      <c r="A42" s="36" t="s">
        <v>59</v>
      </c>
      <c r="E42" s="37" t="s">
        <v>53</v>
      </c>
    </row>
    <row r="43" spans="1:5" ht="63.75">
      <c r="A43" t="s">
        <v>61</v>
      </c>
      <c r="E43" s="35" t="s">
        <v>112</v>
      </c>
    </row>
    <row r="44" spans="1:16" ht="12.75">
      <c r="A44" s="24" t="s">
        <v>51</v>
      </c>
      <c s="29" t="s">
        <v>44</v>
      </c>
      <c s="29" t="s">
        <v>535</v>
      </c>
      <c s="24" t="s">
        <v>53</v>
      </c>
      <c s="30" t="s">
        <v>536</v>
      </c>
      <c s="31" t="s">
        <v>87</v>
      </c>
      <c s="32">
        <v>605.5</v>
      </c>
      <c s="33">
        <v>0</v>
      </c>
      <c s="33">
        <f>ROUND(ROUND(H44,2)*ROUND(G44,3),2)</f>
      </c>
      <c s="31" t="s">
        <v>56</v>
      </c>
      <c r="O44">
        <f>(I44*21)/100</f>
      </c>
      <c t="s">
        <v>27</v>
      </c>
    </row>
    <row r="45" spans="1:5" ht="25.5">
      <c r="A45" s="34" t="s">
        <v>57</v>
      </c>
      <c r="E45" s="35" t="s">
        <v>622</v>
      </c>
    </row>
    <row r="46" spans="1:5" ht="12.75">
      <c r="A46" s="36" t="s">
        <v>59</v>
      </c>
      <c r="E46" s="37" t="s">
        <v>957</v>
      </c>
    </row>
    <row r="47" spans="1:5" ht="369.75">
      <c r="A47" t="s">
        <v>61</v>
      </c>
      <c r="E47" s="35" t="s">
        <v>539</v>
      </c>
    </row>
    <row r="48" spans="1:16" ht="12.75">
      <c r="A48" s="24" t="s">
        <v>51</v>
      </c>
      <c s="29" t="s">
        <v>46</v>
      </c>
      <c s="29" t="s">
        <v>958</v>
      </c>
      <c s="24" t="s">
        <v>53</v>
      </c>
      <c s="30" t="s">
        <v>959</v>
      </c>
      <c s="31" t="s">
        <v>87</v>
      </c>
      <c s="32">
        <v>36.75</v>
      </c>
      <c s="33">
        <v>0</v>
      </c>
      <c s="33">
        <f>ROUND(ROUND(H48,2)*ROUND(G48,3),2)</f>
      </c>
      <c s="31" t="s">
        <v>56</v>
      </c>
      <c r="O48">
        <f>(I48*21)/100</f>
      </c>
      <c t="s">
        <v>27</v>
      </c>
    </row>
    <row r="49" spans="1:5" ht="25.5">
      <c r="A49" s="34" t="s">
        <v>57</v>
      </c>
      <c r="E49" s="35" t="s">
        <v>960</v>
      </c>
    </row>
    <row r="50" spans="1:5" ht="12.75">
      <c r="A50" s="36" t="s">
        <v>59</v>
      </c>
      <c r="E50" s="37" t="s">
        <v>961</v>
      </c>
    </row>
    <row r="51" spans="1:5" ht="318.75">
      <c r="A51" t="s">
        <v>61</v>
      </c>
      <c r="E51" s="35" t="s">
        <v>962</v>
      </c>
    </row>
    <row r="52" spans="1:16" ht="12.75">
      <c r="A52" s="24" t="s">
        <v>51</v>
      </c>
      <c s="29" t="s">
        <v>48</v>
      </c>
      <c s="29" t="s">
        <v>483</v>
      </c>
      <c s="24" t="s">
        <v>53</v>
      </c>
      <c s="30" t="s">
        <v>484</v>
      </c>
      <c s="31" t="s">
        <v>87</v>
      </c>
      <c s="32">
        <v>605.5</v>
      </c>
      <c s="33">
        <v>0</v>
      </c>
      <c s="33">
        <f>ROUND(ROUND(H52,2)*ROUND(G52,3),2)</f>
      </c>
      <c s="31" t="s">
        <v>56</v>
      </c>
      <c r="O52">
        <f>(I52*21)/100</f>
      </c>
      <c t="s">
        <v>27</v>
      </c>
    </row>
    <row r="53" spans="1:5" ht="12.75">
      <c r="A53" s="34" t="s">
        <v>57</v>
      </c>
      <c r="E53" s="35" t="s">
        <v>624</v>
      </c>
    </row>
    <row r="54" spans="1:5" ht="12.75">
      <c r="A54" s="36" t="s">
        <v>59</v>
      </c>
      <c r="E54" s="37" t="s">
        <v>957</v>
      </c>
    </row>
    <row r="55" spans="1:5" ht="280.5">
      <c r="A55" t="s">
        <v>61</v>
      </c>
      <c r="E55" s="35" t="s">
        <v>486</v>
      </c>
    </row>
    <row r="56" spans="1:16" ht="12.75">
      <c r="A56" s="24" t="s">
        <v>51</v>
      </c>
      <c s="29" t="s">
        <v>140</v>
      </c>
      <c s="29" t="s">
        <v>147</v>
      </c>
      <c s="24" t="s">
        <v>53</v>
      </c>
      <c s="30" t="s">
        <v>148</v>
      </c>
      <c s="31" t="s">
        <v>98</v>
      </c>
      <c s="32">
        <v>2422</v>
      </c>
      <c s="33">
        <v>0</v>
      </c>
      <c s="33">
        <f>ROUND(ROUND(H56,2)*ROUND(G56,3),2)</f>
      </c>
      <c s="31" t="s">
        <v>56</v>
      </c>
      <c r="O56">
        <f>(I56*21)/100</f>
      </c>
      <c t="s">
        <v>27</v>
      </c>
    </row>
    <row r="57" spans="1:5" ht="12.75">
      <c r="A57" s="34" t="s">
        <v>57</v>
      </c>
      <c r="E57" s="35" t="s">
        <v>53</v>
      </c>
    </row>
    <row r="58" spans="1:5" ht="63.75">
      <c r="A58" s="36" t="s">
        <v>59</v>
      </c>
      <c r="E58" s="37" t="s">
        <v>963</v>
      </c>
    </row>
    <row r="59" spans="1:5" ht="25.5">
      <c r="A59" t="s">
        <v>61</v>
      </c>
      <c r="E59" s="35" t="s">
        <v>151</v>
      </c>
    </row>
    <row r="60" spans="1:18" ht="12.75" customHeight="1">
      <c r="A60" s="6" t="s">
        <v>49</v>
      </c>
      <c s="6"/>
      <c s="40" t="s">
        <v>39</v>
      </c>
      <c s="6"/>
      <c s="27" t="s">
        <v>175</v>
      </c>
      <c s="6"/>
      <c s="6"/>
      <c s="6"/>
      <c s="41">
        <f>0+Q60</f>
      </c>
      <c s="6"/>
      <c r="O60">
        <f>0+R60</f>
      </c>
      <c r="Q60">
        <f>0+I61+I65+I69+I73+I77+I81+I85+I89+I93</f>
      </c>
      <c>
        <f>0+O61+O65+O69+O73+O77+O81+O85+O89+O93</f>
      </c>
    </row>
    <row r="61" spans="1:16" ht="12.75">
      <c r="A61" s="24" t="s">
        <v>51</v>
      </c>
      <c s="29" t="s">
        <v>146</v>
      </c>
      <c s="29" t="s">
        <v>597</v>
      </c>
      <c s="24" t="s">
        <v>53</v>
      </c>
      <c s="30" t="s">
        <v>598</v>
      </c>
      <c s="31" t="s">
        <v>98</v>
      </c>
      <c s="32">
        <v>1395</v>
      </c>
      <c s="33">
        <v>0</v>
      </c>
      <c s="33">
        <f>ROUND(ROUND(H61,2)*ROUND(G61,3),2)</f>
      </c>
      <c s="31" t="s">
        <v>56</v>
      </c>
      <c r="O61">
        <f>(I61*21)/100</f>
      </c>
      <c t="s">
        <v>27</v>
      </c>
    </row>
    <row r="62" spans="1:5" ht="12.75">
      <c r="A62" s="34" t="s">
        <v>57</v>
      </c>
      <c r="E62" s="35" t="s">
        <v>627</v>
      </c>
    </row>
    <row r="63" spans="1:5" ht="63.75">
      <c r="A63" s="36" t="s">
        <v>59</v>
      </c>
      <c r="E63" s="37" t="s">
        <v>964</v>
      </c>
    </row>
    <row r="64" spans="1:5" ht="51">
      <c r="A64" t="s">
        <v>61</v>
      </c>
      <c r="E64" s="35" t="s">
        <v>181</v>
      </c>
    </row>
    <row r="65" spans="1:16" ht="12.75">
      <c r="A65" s="24" t="s">
        <v>51</v>
      </c>
      <c s="29" t="s">
        <v>153</v>
      </c>
      <c s="29" t="s">
        <v>628</v>
      </c>
      <c s="24" t="s">
        <v>53</v>
      </c>
      <c s="30" t="s">
        <v>629</v>
      </c>
      <c s="31" t="s">
        <v>98</v>
      </c>
      <c s="32">
        <v>1211</v>
      </c>
      <c s="33">
        <v>0</v>
      </c>
      <c s="33">
        <f>ROUND(ROUND(H65,2)*ROUND(G65,3),2)</f>
      </c>
      <c s="31" t="s">
        <v>56</v>
      </c>
      <c r="O65">
        <f>(I65*21)/100</f>
      </c>
      <c t="s">
        <v>27</v>
      </c>
    </row>
    <row r="66" spans="1:5" ht="12.75">
      <c r="A66" s="34" t="s">
        <v>57</v>
      </c>
      <c r="E66" s="35" t="s">
        <v>630</v>
      </c>
    </row>
    <row r="67" spans="1:5" ht="12.75">
      <c r="A67" s="36" t="s">
        <v>59</v>
      </c>
      <c r="E67" s="37" t="s">
        <v>53</v>
      </c>
    </row>
    <row r="68" spans="1:5" ht="51">
      <c r="A68" t="s">
        <v>61</v>
      </c>
      <c r="E68" s="35" t="s">
        <v>181</v>
      </c>
    </row>
    <row r="69" spans="1:16" ht="12.75">
      <c r="A69" s="24" t="s">
        <v>51</v>
      </c>
      <c s="29" t="s">
        <v>158</v>
      </c>
      <c s="29" t="s">
        <v>306</v>
      </c>
      <c s="24" t="s">
        <v>53</v>
      </c>
      <c s="30" t="s">
        <v>307</v>
      </c>
      <c s="31" t="s">
        <v>98</v>
      </c>
      <c s="32">
        <v>1211</v>
      </c>
      <c s="33">
        <v>0</v>
      </c>
      <c s="33">
        <f>ROUND(ROUND(H69,2)*ROUND(G69,3),2)</f>
      </c>
      <c s="31" t="s">
        <v>56</v>
      </c>
      <c r="O69">
        <f>(I69*21)/100</f>
      </c>
      <c t="s">
        <v>27</v>
      </c>
    </row>
    <row r="70" spans="1:5" ht="12.75">
      <c r="A70" s="34" t="s">
        <v>57</v>
      </c>
      <c r="E70" s="35" t="s">
        <v>631</v>
      </c>
    </row>
    <row r="71" spans="1:5" ht="12.75">
      <c r="A71" s="36" t="s">
        <v>59</v>
      </c>
      <c r="E71" s="37" t="s">
        <v>53</v>
      </c>
    </row>
    <row r="72" spans="1:5" ht="51">
      <c r="A72" t="s">
        <v>61</v>
      </c>
      <c r="E72" s="35" t="s">
        <v>199</v>
      </c>
    </row>
    <row r="73" spans="1:16" ht="12.75">
      <c r="A73" s="24" t="s">
        <v>51</v>
      </c>
      <c s="29" t="s">
        <v>164</v>
      </c>
      <c s="29" t="s">
        <v>632</v>
      </c>
      <c s="24" t="s">
        <v>53</v>
      </c>
      <c s="30" t="s">
        <v>633</v>
      </c>
      <c s="31" t="s">
        <v>98</v>
      </c>
      <c s="32">
        <v>2422</v>
      </c>
      <c s="33">
        <v>0</v>
      </c>
      <c s="33">
        <f>ROUND(ROUND(H73,2)*ROUND(G73,3),2)</f>
      </c>
      <c s="31" t="s">
        <v>56</v>
      </c>
      <c r="O73">
        <f>(I73*21)/100</f>
      </c>
      <c t="s">
        <v>27</v>
      </c>
    </row>
    <row r="74" spans="1:5" ht="12.75">
      <c r="A74" s="34" t="s">
        <v>57</v>
      </c>
      <c r="E74" s="35" t="s">
        <v>634</v>
      </c>
    </row>
    <row r="75" spans="1:5" ht="12.75">
      <c r="A75" s="36" t="s">
        <v>59</v>
      </c>
      <c r="E75" s="37" t="s">
        <v>965</v>
      </c>
    </row>
    <row r="76" spans="1:5" ht="51">
      <c r="A76" t="s">
        <v>61</v>
      </c>
      <c r="E76" s="35" t="s">
        <v>199</v>
      </c>
    </row>
    <row r="77" spans="1:16" ht="12.75">
      <c r="A77" s="24" t="s">
        <v>51</v>
      </c>
      <c s="29" t="s">
        <v>169</v>
      </c>
      <c s="29" t="s">
        <v>636</v>
      </c>
      <c s="24" t="s">
        <v>53</v>
      </c>
      <c s="30" t="s">
        <v>637</v>
      </c>
      <c s="31" t="s">
        <v>98</v>
      </c>
      <c s="32">
        <v>1211</v>
      </c>
      <c s="33">
        <v>0</v>
      </c>
      <c s="33">
        <f>ROUND(ROUND(H77,2)*ROUND(G77,3),2)</f>
      </c>
      <c s="31" t="s">
        <v>56</v>
      </c>
      <c r="O77">
        <f>(I77*21)/100</f>
      </c>
      <c t="s">
        <v>27</v>
      </c>
    </row>
    <row r="78" spans="1:5" ht="12.75">
      <c r="A78" s="34" t="s">
        <v>57</v>
      </c>
      <c r="E78" s="35" t="s">
        <v>966</v>
      </c>
    </row>
    <row r="79" spans="1:5" ht="12.75">
      <c r="A79" s="36" t="s">
        <v>59</v>
      </c>
      <c r="E79" s="37" t="s">
        <v>53</v>
      </c>
    </row>
    <row r="80" spans="1:5" ht="140.25">
      <c r="A80" t="s">
        <v>61</v>
      </c>
      <c r="E80" s="35" t="s">
        <v>204</v>
      </c>
    </row>
    <row r="81" spans="1:16" ht="12.75">
      <c r="A81" s="24" t="s">
        <v>51</v>
      </c>
      <c s="29" t="s">
        <v>176</v>
      </c>
      <c s="29" t="s">
        <v>639</v>
      </c>
      <c s="24" t="s">
        <v>53</v>
      </c>
      <c s="30" t="s">
        <v>640</v>
      </c>
      <c s="31" t="s">
        <v>98</v>
      </c>
      <c s="32">
        <v>1211</v>
      </c>
      <c s="33">
        <v>0</v>
      </c>
      <c s="33">
        <f>ROUND(ROUND(H81,2)*ROUND(G81,3),2)</f>
      </c>
      <c s="31" t="s">
        <v>56</v>
      </c>
      <c r="O81">
        <f>(I81*21)/100</f>
      </c>
      <c t="s">
        <v>27</v>
      </c>
    </row>
    <row r="82" spans="1:5" ht="12.75">
      <c r="A82" s="34" t="s">
        <v>57</v>
      </c>
      <c r="E82" s="35" t="s">
        <v>641</v>
      </c>
    </row>
    <row r="83" spans="1:5" ht="12.75">
      <c r="A83" s="36" t="s">
        <v>59</v>
      </c>
      <c r="E83" s="37" t="s">
        <v>53</v>
      </c>
    </row>
    <row r="84" spans="1:5" ht="140.25">
      <c r="A84" t="s">
        <v>61</v>
      </c>
      <c r="E84" s="35" t="s">
        <v>204</v>
      </c>
    </row>
    <row r="85" spans="1:16" ht="12.75">
      <c r="A85" s="24" t="s">
        <v>51</v>
      </c>
      <c s="29" t="s">
        <v>182</v>
      </c>
      <c s="29" t="s">
        <v>642</v>
      </c>
      <c s="24" t="s">
        <v>53</v>
      </c>
      <c s="30" t="s">
        <v>643</v>
      </c>
      <c s="31" t="s">
        <v>98</v>
      </c>
      <c s="32">
        <v>1211</v>
      </c>
      <c s="33">
        <v>0</v>
      </c>
      <c s="33">
        <f>ROUND(ROUND(H85,2)*ROUND(G85,3),2)</f>
      </c>
      <c s="31" t="s">
        <v>56</v>
      </c>
      <c r="O85">
        <f>(I85*21)/100</f>
      </c>
      <c t="s">
        <v>27</v>
      </c>
    </row>
    <row r="86" spans="1:5" ht="12.75">
      <c r="A86" s="34" t="s">
        <v>57</v>
      </c>
      <c r="E86" s="35" t="s">
        <v>967</v>
      </c>
    </row>
    <row r="87" spans="1:5" ht="12.75">
      <c r="A87" s="36" t="s">
        <v>59</v>
      </c>
      <c r="E87" s="37" t="s">
        <v>53</v>
      </c>
    </row>
    <row r="88" spans="1:5" ht="140.25">
      <c r="A88" t="s">
        <v>61</v>
      </c>
      <c r="E88" s="35" t="s">
        <v>204</v>
      </c>
    </row>
    <row r="89" spans="1:16" ht="12.75">
      <c r="A89" s="24" t="s">
        <v>51</v>
      </c>
      <c s="29" t="s">
        <v>188</v>
      </c>
      <c s="29" t="s">
        <v>600</v>
      </c>
      <c s="24" t="s">
        <v>53</v>
      </c>
      <c s="30" t="s">
        <v>601</v>
      </c>
      <c s="31" t="s">
        <v>98</v>
      </c>
      <c s="32">
        <v>222.5</v>
      </c>
      <c s="33">
        <v>0</v>
      </c>
      <c s="33">
        <f>ROUND(ROUND(H89,2)*ROUND(G89,3),2)</f>
      </c>
      <c s="31" t="s">
        <v>56</v>
      </c>
      <c r="O89">
        <f>(I89*21)/100</f>
      </c>
      <c t="s">
        <v>27</v>
      </c>
    </row>
    <row r="90" spans="1:5" ht="12.75">
      <c r="A90" s="34" t="s">
        <v>57</v>
      </c>
      <c r="E90" s="35" t="s">
        <v>968</v>
      </c>
    </row>
    <row r="91" spans="1:5" ht="12.75">
      <c r="A91" s="36" t="s">
        <v>59</v>
      </c>
      <c r="E91" s="37" t="s">
        <v>969</v>
      </c>
    </row>
    <row r="92" spans="1:5" ht="153">
      <c r="A92" t="s">
        <v>61</v>
      </c>
      <c r="E92" s="35" t="s">
        <v>216</v>
      </c>
    </row>
    <row r="93" spans="1:16" ht="25.5">
      <c r="A93" s="24" t="s">
        <v>51</v>
      </c>
      <c s="29" t="s">
        <v>194</v>
      </c>
      <c s="29" t="s">
        <v>552</v>
      </c>
      <c s="24" t="s">
        <v>53</v>
      </c>
      <c s="30" t="s">
        <v>553</v>
      </c>
      <c s="31" t="s">
        <v>98</v>
      </c>
      <c s="32">
        <v>1.5</v>
      </c>
      <c s="33">
        <v>0</v>
      </c>
      <c s="33">
        <f>ROUND(ROUND(H93,2)*ROUND(G93,3),2)</f>
      </c>
      <c s="31" t="s">
        <v>56</v>
      </c>
      <c r="O93">
        <f>(I93*21)/100</f>
      </c>
      <c t="s">
        <v>27</v>
      </c>
    </row>
    <row r="94" spans="1:5" ht="12.75">
      <c r="A94" s="34" t="s">
        <v>57</v>
      </c>
      <c r="E94" s="35" t="s">
        <v>970</v>
      </c>
    </row>
    <row r="95" spans="1:5" ht="12.75">
      <c r="A95" s="36" t="s">
        <v>59</v>
      </c>
      <c r="E95" s="37" t="s">
        <v>971</v>
      </c>
    </row>
    <row r="96" spans="1:5" ht="153">
      <c r="A96" t="s">
        <v>61</v>
      </c>
      <c r="E96" s="35" t="s">
        <v>216</v>
      </c>
    </row>
    <row r="97" spans="1:18" ht="12.75" customHeight="1">
      <c r="A97" s="6" t="s">
        <v>49</v>
      </c>
      <c s="6"/>
      <c s="40" t="s">
        <v>44</v>
      </c>
      <c s="6"/>
      <c s="27" t="s">
        <v>224</v>
      </c>
      <c s="6"/>
      <c s="6"/>
      <c s="6"/>
      <c s="41">
        <f>0+Q97</f>
      </c>
      <c s="6"/>
      <c r="O97">
        <f>0+R97</f>
      </c>
      <c r="Q97">
        <f>0+I98+I102</f>
      </c>
      <c>
        <f>0+O98+O102</f>
      </c>
    </row>
    <row r="98" spans="1:16" ht="12.75">
      <c r="A98" s="24" t="s">
        <v>51</v>
      </c>
      <c s="29" t="s">
        <v>200</v>
      </c>
      <c s="29" t="s">
        <v>972</v>
      </c>
      <c s="24" t="s">
        <v>53</v>
      </c>
      <c s="30" t="s">
        <v>973</v>
      </c>
      <c s="31" t="s">
        <v>129</v>
      </c>
      <c s="32">
        <v>8</v>
      </c>
      <c s="33">
        <v>0</v>
      </c>
      <c s="33">
        <f>ROUND(ROUND(H98,2)*ROUND(G98,3),2)</f>
      </c>
      <c s="31" t="s">
        <v>56</v>
      </c>
      <c r="O98">
        <f>(I98*21)/100</f>
      </c>
      <c t="s">
        <v>27</v>
      </c>
    </row>
    <row r="99" spans="1:5" ht="12.75">
      <c r="A99" s="34" t="s">
        <v>57</v>
      </c>
      <c r="E99" s="35" t="s">
        <v>53</v>
      </c>
    </row>
    <row r="100" spans="1:5" ht="12.75">
      <c r="A100" s="36" t="s">
        <v>59</v>
      </c>
      <c r="E100" s="37" t="s">
        <v>403</v>
      </c>
    </row>
    <row r="101" spans="1:5" ht="51">
      <c r="A101" t="s">
        <v>61</v>
      </c>
      <c r="E101" s="35" t="s">
        <v>245</v>
      </c>
    </row>
    <row r="102" spans="1:16" ht="12.75">
      <c r="A102" s="24" t="s">
        <v>51</v>
      </c>
      <c s="29" t="s">
        <v>205</v>
      </c>
      <c s="29" t="s">
        <v>974</v>
      </c>
      <c s="24" t="s">
        <v>53</v>
      </c>
      <c s="30" t="s">
        <v>975</v>
      </c>
      <c s="31" t="s">
        <v>129</v>
      </c>
      <c s="32">
        <v>385</v>
      </c>
      <c s="33">
        <v>0</v>
      </c>
      <c s="33">
        <f>ROUND(ROUND(H102,2)*ROUND(G102,3),2)</f>
      </c>
      <c s="31" t="s">
        <v>56</v>
      </c>
      <c r="O102">
        <f>(I102*21)/100</f>
      </c>
      <c t="s">
        <v>27</v>
      </c>
    </row>
    <row r="103" spans="1:5" ht="12.75">
      <c r="A103" s="34" t="s">
        <v>57</v>
      </c>
      <c r="E103" s="35" t="s">
        <v>976</v>
      </c>
    </row>
    <row r="104" spans="1:5" ht="63.75">
      <c r="A104" s="36" t="s">
        <v>59</v>
      </c>
      <c r="E104" s="37" t="s">
        <v>977</v>
      </c>
    </row>
    <row r="105" spans="1:5" ht="51">
      <c r="A105" t="s">
        <v>61</v>
      </c>
      <c r="E105" s="35" t="s">
        <v>256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0+O11+O300+O381+O446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978</v>
      </c>
      <c s="38">
        <f>0+I11+I300+I381+I446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503</v>
      </c>
      <c s="1"/>
      <c s="14" t="s">
        <v>504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26</v>
      </c>
      <c s="1"/>
      <c s="14" t="s">
        <v>884</v>
      </c>
      <c s="1"/>
      <c s="1"/>
      <c s="1"/>
      <c s="1"/>
      <c s="1"/>
      <c r="O5" t="s">
        <v>25</v>
      </c>
      <c t="s">
        <v>27</v>
      </c>
    </row>
    <row r="6" spans="1:10" ht="12.75" customHeight="1">
      <c r="A6" t="s">
        <v>512</v>
      </c>
      <c s="12" t="s">
        <v>18</v>
      </c>
      <c s="13" t="s">
        <v>644</v>
      </c>
      <c s="1"/>
      <c s="14" t="s">
        <v>348</v>
      </c>
      <c s="1"/>
      <c s="1"/>
      <c s="1"/>
      <c s="1"/>
      <c s="1"/>
    </row>
    <row r="7" spans="1:10" ht="12.75" customHeight="1">
      <c r="A7" t="s">
        <v>645</v>
      </c>
      <c s="16" t="s">
        <v>22</v>
      </c>
      <c s="17" t="s">
        <v>978</v>
      </c>
      <c s="6"/>
      <c s="18" t="s">
        <v>979</v>
      </c>
      <c s="6"/>
      <c s="6"/>
      <c s="6"/>
      <c s="6"/>
      <c s="6"/>
    </row>
    <row r="8" spans="1:10" ht="12.75" customHeight="1">
      <c r="A8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9" spans="1:10" ht="12.75" customHeight="1">
      <c r="A9" s="15"/>
      <c s="15"/>
      <c s="15"/>
      <c s="15"/>
      <c s="15"/>
      <c s="15"/>
      <c s="15"/>
      <c s="15" t="s">
        <v>43</v>
      </c>
      <c s="15" t="s">
        <v>45</v>
      </c>
      <c s="15"/>
    </row>
    <row r="10" spans="1:10" ht="12.75" customHeight="1">
      <c r="A10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11" spans="1:18" ht="12.75" customHeight="1">
      <c r="A11" s="25" t="s">
        <v>49</v>
      </c>
      <c s="25"/>
      <c s="26" t="s">
        <v>648</v>
      </c>
      <c s="25"/>
      <c s="27" t="s">
        <v>649</v>
      </c>
      <c s="25"/>
      <c s="25"/>
      <c s="25"/>
      <c s="28">
        <f>0+Q11</f>
      </c>
      <c s="25"/>
      <c r="O11">
        <f>0+R11</f>
      </c>
      <c r="Q11">
        <f>0+I12+I16+I20+I24+I28+I32+I36+I40+I44+I48+I52+I56+I60+I64+I68+I72+I76+I80+I84+I88+I92+I96+I100+I104+I108+I112+I116+I120+I124+I128+I132+I136+I140+I144+I148+I152+I156+I160+I164+I168+I172+I176+I180+I184+I188+I192+I196+I200+I204+I208+I212+I216+I220+I224+I228+I232+I236+I240+I244+I248+I252+I256+I260+I264+I268+I272+I276+I280+I284+I288+I292+I296</f>
      </c>
      <c>
        <f>0+O12+O16+O20+O24+O28+O32+O36+O40+O44+O48+O52+O56+O60+O64+O68+O72+O76+O80+O84+O88+O92+O96+O100+O104+O108+O112+O116+O120+O124+O128+O132+O136+O140+O144+O148+O152+O156+O160+O164+O168+O172+O176+O180+O184+O188+O192+O196+O200+O204+O208+O212+O216+O220+O224+O228+O232+O236+O240+O244+O248+O252+O256+O260+O264+O268+O272+O276+O280+O284+O288+O292+O296</f>
      </c>
    </row>
    <row r="12" spans="1:16" ht="12.75">
      <c r="A12" s="24" t="s">
        <v>51</v>
      </c>
      <c s="29" t="s">
        <v>33</v>
      </c>
      <c s="29" t="s">
        <v>980</v>
      </c>
      <c s="24" t="s">
        <v>53</v>
      </c>
      <c s="30" t="s">
        <v>651</v>
      </c>
      <c s="31" t="s">
        <v>652</v>
      </c>
      <c s="32">
        <v>0.02</v>
      </c>
      <c s="33">
        <v>0</v>
      </c>
      <c s="33">
        <f>ROUND(ROUND(H12,2)*ROUND(G12,3),2)</f>
      </c>
      <c s="31" t="s">
        <v>56</v>
      </c>
      <c r="O12">
        <f>(I12*21)/100</f>
      </c>
      <c t="s">
        <v>27</v>
      </c>
    </row>
    <row r="13" spans="1:5" ht="12.75">
      <c r="A13" s="34" t="s">
        <v>57</v>
      </c>
      <c r="E13" s="35" t="s">
        <v>53</v>
      </c>
    </row>
    <row r="14" spans="1:5" ht="12.75">
      <c r="A14" s="36" t="s">
        <v>59</v>
      </c>
      <c r="E14" s="37" t="s">
        <v>53</v>
      </c>
    </row>
    <row r="15" spans="1:5" ht="12.75">
      <c r="A15" t="s">
        <v>61</v>
      </c>
      <c r="E15" s="35" t="s">
        <v>53</v>
      </c>
    </row>
    <row r="16" spans="1:16" ht="12.75">
      <c r="A16" s="24" t="s">
        <v>653</v>
      </c>
      <c s="29" t="s">
        <v>27</v>
      </c>
      <c s="29" t="s">
        <v>980</v>
      </c>
      <c s="24" t="s">
        <v>33</v>
      </c>
      <c s="30" t="s">
        <v>651</v>
      </c>
      <c s="31" t="s">
        <v>652</v>
      </c>
      <c s="32">
        <v>0.02</v>
      </c>
      <c s="33">
        <v>0</v>
      </c>
      <c s="33">
        <f>ROUND(ROUND(H16,2)*ROUND(G16,3),2)</f>
      </c>
      <c s="31" t="s">
        <v>56</v>
      </c>
      <c r="O16">
        <f>(I16*21)/100</f>
      </c>
      <c t="s">
        <v>27</v>
      </c>
    </row>
    <row r="17" spans="1:5" ht="12.75">
      <c r="A17" s="34" t="s">
        <v>57</v>
      </c>
      <c r="E17" s="35" t="s">
        <v>53</v>
      </c>
    </row>
    <row r="18" spans="1:5" ht="12.75">
      <c r="A18" s="36" t="s">
        <v>59</v>
      </c>
      <c r="E18" s="37" t="s">
        <v>53</v>
      </c>
    </row>
    <row r="19" spans="1:5" ht="12.75">
      <c r="A19" t="s">
        <v>61</v>
      </c>
      <c r="E19" s="35" t="s">
        <v>53</v>
      </c>
    </row>
    <row r="20" spans="1:16" ht="12.75">
      <c r="A20" s="24" t="s">
        <v>51</v>
      </c>
      <c s="29" t="s">
        <v>26</v>
      </c>
      <c s="29" t="s">
        <v>981</v>
      </c>
      <c s="24" t="s">
        <v>53</v>
      </c>
      <c s="30" t="s">
        <v>655</v>
      </c>
      <c s="31" t="s">
        <v>652</v>
      </c>
      <c s="32">
        <v>0.02</v>
      </c>
      <c s="33">
        <v>0</v>
      </c>
      <c s="33">
        <f>ROUND(ROUND(H20,2)*ROUND(G20,3),2)</f>
      </c>
      <c s="31" t="s">
        <v>56</v>
      </c>
      <c r="O20">
        <f>(I20*21)/100</f>
      </c>
      <c t="s">
        <v>27</v>
      </c>
    </row>
    <row r="21" spans="1:5" ht="12.75">
      <c r="A21" s="34" t="s">
        <v>57</v>
      </c>
      <c r="E21" s="35" t="s">
        <v>53</v>
      </c>
    </row>
    <row r="22" spans="1:5" ht="12.75">
      <c r="A22" s="36" t="s">
        <v>59</v>
      </c>
      <c r="E22" s="37" t="s">
        <v>53</v>
      </c>
    </row>
    <row r="23" spans="1:5" ht="12.75">
      <c r="A23" t="s">
        <v>61</v>
      </c>
      <c r="E23" s="35" t="s">
        <v>53</v>
      </c>
    </row>
    <row r="24" spans="1:16" ht="12.75">
      <c r="A24" s="24" t="s">
        <v>653</v>
      </c>
      <c s="29" t="s">
        <v>37</v>
      </c>
      <c s="29" t="s">
        <v>981</v>
      </c>
      <c s="24" t="s">
        <v>33</v>
      </c>
      <c s="30" t="s">
        <v>655</v>
      </c>
      <c s="31" t="s">
        <v>652</v>
      </c>
      <c s="32">
        <v>0.02</v>
      </c>
      <c s="33">
        <v>0</v>
      </c>
      <c s="33">
        <f>ROUND(ROUND(H24,2)*ROUND(G24,3),2)</f>
      </c>
      <c s="31" t="s">
        <v>56</v>
      </c>
      <c r="O24">
        <f>(I24*21)/100</f>
      </c>
      <c t="s">
        <v>27</v>
      </c>
    </row>
    <row r="25" spans="1:5" ht="12.75">
      <c r="A25" s="34" t="s">
        <v>57</v>
      </c>
      <c r="E25" s="35" t="s">
        <v>53</v>
      </c>
    </row>
    <row r="26" spans="1:5" ht="12.75">
      <c r="A26" s="36" t="s">
        <v>59</v>
      </c>
      <c r="E26" s="37" t="s">
        <v>53</v>
      </c>
    </row>
    <row r="27" spans="1:5" ht="12.75">
      <c r="A27" t="s">
        <v>61</v>
      </c>
      <c r="E27" s="35" t="s">
        <v>53</v>
      </c>
    </row>
    <row r="28" spans="1:16" ht="12.75">
      <c r="A28" s="24" t="s">
        <v>51</v>
      </c>
      <c s="29" t="s">
        <v>39</v>
      </c>
      <c s="29" t="s">
        <v>982</v>
      </c>
      <c s="24" t="s">
        <v>53</v>
      </c>
      <c s="30" t="s">
        <v>657</v>
      </c>
      <c s="31" t="s">
        <v>658</v>
      </c>
      <c s="32">
        <v>2</v>
      </c>
      <c s="33">
        <v>0</v>
      </c>
      <c s="33">
        <f>ROUND(ROUND(H28,2)*ROUND(G28,3),2)</f>
      </c>
      <c s="31" t="s">
        <v>56</v>
      </c>
      <c r="O28">
        <f>(I28*21)/100</f>
      </c>
      <c t="s">
        <v>27</v>
      </c>
    </row>
    <row r="29" spans="1:5" ht="12.75">
      <c r="A29" s="34" t="s">
        <v>57</v>
      </c>
      <c r="E29" s="35" t="s">
        <v>53</v>
      </c>
    </row>
    <row r="30" spans="1:5" ht="12.75">
      <c r="A30" s="36" t="s">
        <v>59</v>
      </c>
      <c r="E30" s="37" t="s">
        <v>53</v>
      </c>
    </row>
    <row r="31" spans="1:5" ht="12.75">
      <c r="A31" t="s">
        <v>61</v>
      </c>
      <c r="E31" s="35" t="s">
        <v>53</v>
      </c>
    </row>
    <row r="32" spans="1:16" ht="12.75">
      <c r="A32" s="24" t="s">
        <v>653</v>
      </c>
      <c s="29" t="s">
        <v>41</v>
      </c>
      <c s="29" t="s">
        <v>982</v>
      </c>
      <c s="24" t="s">
        <v>33</v>
      </c>
      <c s="30" t="s">
        <v>657</v>
      </c>
      <c s="31" t="s">
        <v>658</v>
      </c>
      <c s="32">
        <v>2</v>
      </c>
      <c s="33">
        <v>0</v>
      </c>
      <c s="33">
        <f>ROUND(ROUND(H32,2)*ROUND(G32,3),2)</f>
      </c>
      <c s="31" t="s">
        <v>56</v>
      </c>
      <c r="O32">
        <f>(I32*21)/100</f>
      </c>
      <c t="s">
        <v>27</v>
      </c>
    </row>
    <row r="33" spans="1:5" ht="12.75">
      <c r="A33" s="34" t="s">
        <v>57</v>
      </c>
      <c r="E33" s="35" t="s">
        <v>53</v>
      </c>
    </row>
    <row r="34" spans="1:5" ht="12.75">
      <c r="A34" s="36" t="s">
        <v>59</v>
      </c>
      <c r="E34" s="37" t="s">
        <v>53</v>
      </c>
    </row>
    <row r="35" spans="1:5" ht="12.75">
      <c r="A35" t="s">
        <v>61</v>
      </c>
      <c r="E35" s="35" t="s">
        <v>53</v>
      </c>
    </row>
    <row r="36" spans="1:16" ht="12.75">
      <c r="A36" s="24" t="s">
        <v>51</v>
      </c>
      <c s="29" t="s">
        <v>117</v>
      </c>
      <c s="29" t="s">
        <v>983</v>
      </c>
      <c s="24" t="s">
        <v>53</v>
      </c>
      <c s="30" t="s">
        <v>660</v>
      </c>
      <c s="31" t="s">
        <v>129</v>
      </c>
      <c s="32">
        <v>16</v>
      </c>
      <c s="33">
        <v>0</v>
      </c>
      <c s="33">
        <f>ROUND(ROUND(H36,2)*ROUND(G36,3),2)</f>
      </c>
      <c s="31" t="s">
        <v>56</v>
      </c>
      <c r="O36">
        <f>(I36*21)/100</f>
      </c>
      <c t="s">
        <v>27</v>
      </c>
    </row>
    <row r="37" spans="1:5" ht="12.75">
      <c r="A37" s="34" t="s">
        <v>57</v>
      </c>
      <c r="E37" s="35" t="s">
        <v>53</v>
      </c>
    </row>
    <row r="38" spans="1:5" ht="12.75">
      <c r="A38" s="36" t="s">
        <v>59</v>
      </c>
      <c r="E38" s="37" t="s">
        <v>53</v>
      </c>
    </row>
    <row r="39" spans="1:5" ht="12.75">
      <c r="A39" t="s">
        <v>61</v>
      </c>
      <c r="E39" s="35" t="s">
        <v>53</v>
      </c>
    </row>
    <row r="40" spans="1:16" ht="12.75">
      <c r="A40" s="24" t="s">
        <v>653</v>
      </c>
      <c s="29" t="s">
        <v>122</v>
      </c>
      <c s="29" t="s">
        <v>983</v>
      </c>
      <c s="24" t="s">
        <v>33</v>
      </c>
      <c s="30" t="s">
        <v>660</v>
      </c>
      <c s="31" t="s">
        <v>129</v>
      </c>
      <c s="32">
        <v>16</v>
      </c>
      <c s="33">
        <v>0</v>
      </c>
      <c s="33">
        <f>ROUND(ROUND(H40,2)*ROUND(G40,3),2)</f>
      </c>
      <c s="31" t="s">
        <v>56</v>
      </c>
      <c r="O40">
        <f>(I40*21)/100</f>
      </c>
      <c t="s">
        <v>27</v>
      </c>
    </row>
    <row r="41" spans="1:5" ht="12.75">
      <c r="A41" s="34" t="s">
        <v>57</v>
      </c>
      <c r="E41" s="35" t="s">
        <v>53</v>
      </c>
    </row>
    <row r="42" spans="1:5" ht="12.75">
      <c r="A42" s="36" t="s">
        <v>59</v>
      </c>
      <c r="E42" s="37" t="s">
        <v>53</v>
      </c>
    </row>
    <row r="43" spans="1:5" ht="12.75">
      <c r="A43" t="s">
        <v>61</v>
      </c>
      <c r="E43" s="35" t="s">
        <v>53</v>
      </c>
    </row>
    <row r="44" spans="1:16" ht="12.75">
      <c r="A44" s="24" t="s">
        <v>51</v>
      </c>
      <c s="29" t="s">
        <v>44</v>
      </c>
      <c s="29" t="s">
        <v>984</v>
      </c>
      <c s="24" t="s">
        <v>53</v>
      </c>
      <c s="30" t="s">
        <v>662</v>
      </c>
      <c s="31" t="s">
        <v>98</v>
      </c>
      <c s="32">
        <v>10.4</v>
      </c>
      <c s="33">
        <v>0</v>
      </c>
      <c s="33">
        <f>ROUND(ROUND(H44,2)*ROUND(G44,3),2)</f>
      </c>
      <c s="31" t="s">
        <v>56</v>
      </c>
      <c r="O44">
        <f>(I44*21)/100</f>
      </c>
      <c t="s">
        <v>27</v>
      </c>
    </row>
    <row r="45" spans="1:5" ht="12.75">
      <c r="A45" s="34" t="s">
        <v>57</v>
      </c>
      <c r="E45" s="35" t="s">
        <v>663</v>
      </c>
    </row>
    <row r="46" spans="1:5" ht="12.75">
      <c r="A46" s="36" t="s">
        <v>59</v>
      </c>
      <c r="E46" s="37" t="s">
        <v>53</v>
      </c>
    </row>
    <row r="47" spans="1:5" ht="12.75">
      <c r="A47" t="s">
        <v>61</v>
      </c>
      <c r="E47" s="35" t="s">
        <v>53</v>
      </c>
    </row>
    <row r="48" spans="1:16" ht="12.75">
      <c r="A48" s="24" t="s">
        <v>653</v>
      </c>
      <c s="29" t="s">
        <v>46</v>
      </c>
      <c s="29" t="s">
        <v>984</v>
      </c>
      <c s="24" t="s">
        <v>33</v>
      </c>
      <c s="30" t="s">
        <v>662</v>
      </c>
      <c s="31" t="s">
        <v>98</v>
      </c>
      <c s="32">
        <v>10.4</v>
      </c>
      <c s="33">
        <v>0</v>
      </c>
      <c s="33">
        <f>ROUND(ROUND(H48,2)*ROUND(G48,3),2)</f>
      </c>
      <c s="31" t="s">
        <v>56</v>
      </c>
      <c r="O48">
        <f>(I48*21)/100</f>
      </c>
      <c t="s">
        <v>27</v>
      </c>
    </row>
    <row r="49" spans="1:5" ht="12.75">
      <c r="A49" s="34" t="s">
        <v>57</v>
      </c>
      <c r="E49" s="35" t="s">
        <v>663</v>
      </c>
    </row>
    <row r="50" spans="1:5" ht="12.75">
      <c r="A50" s="36" t="s">
        <v>59</v>
      </c>
      <c r="E50" s="37" t="s">
        <v>53</v>
      </c>
    </row>
    <row r="51" spans="1:5" ht="12.75">
      <c r="A51" t="s">
        <v>61</v>
      </c>
      <c r="E51" s="35" t="s">
        <v>53</v>
      </c>
    </row>
    <row r="52" spans="1:16" ht="12.75">
      <c r="A52" s="24" t="s">
        <v>51</v>
      </c>
      <c s="29" t="s">
        <v>48</v>
      </c>
      <c s="29" t="s">
        <v>985</v>
      </c>
      <c s="24" t="s">
        <v>53</v>
      </c>
      <c s="30" t="s">
        <v>665</v>
      </c>
      <c s="31" t="s">
        <v>98</v>
      </c>
      <c s="32">
        <v>10.4</v>
      </c>
      <c s="33">
        <v>0</v>
      </c>
      <c s="33">
        <f>ROUND(ROUND(H52,2)*ROUND(G52,3),2)</f>
      </c>
      <c s="31" t="s">
        <v>56</v>
      </c>
      <c r="O52">
        <f>(I52*21)/100</f>
      </c>
      <c t="s">
        <v>27</v>
      </c>
    </row>
    <row r="53" spans="1:5" ht="12.75">
      <c r="A53" s="34" t="s">
        <v>57</v>
      </c>
      <c r="E53" s="35" t="s">
        <v>53</v>
      </c>
    </row>
    <row r="54" spans="1:5" ht="12.75">
      <c r="A54" s="36" t="s">
        <v>59</v>
      </c>
      <c r="E54" s="37" t="s">
        <v>53</v>
      </c>
    </row>
    <row r="55" spans="1:5" ht="12.75">
      <c r="A55" t="s">
        <v>61</v>
      </c>
      <c r="E55" s="35" t="s">
        <v>53</v>
      </c>
    </row>
    <row r="56" spans="1:16" ht="12.75">
      <c r="A56" s="24" t="s">
        <v>653</v>
      </c>
      <c s="29" t="s">
        <v>140</v>
      </c>
      <c s="29" t="s">
        <v>985</v>
      </c>
      <c s="24" t="s">
        <v>33</v>
      </c>
      <c s="30" t="s">
        <v>665</v>
      </c>
      <c s="31" t="s">
        <v>98</v>
      </c>
      <c s="32">
        <v>10.4</v>
      </c>
      <c s="33">
        <v>0</v>
      </c>
      <c s="33">
        <f>ROUND(ROUND(H56,2)*ROUND(G56,3),2)</f>
      </c>
      <c s="31" t="s">
        <v>56</v>
      </c>
      <c r="O56">
        <f>(I56*21)/100</f>
      </c>
      <c t="s">
        <v>27</v>
      </c>
    </row>
    <row r="57" spans="1:5" ht="12.75">
      <c r="A57" s="34" t="s">
        <v>57</v>
      </c>
      <c r="E57" s="35" t="s">
        <v>53</v>
      </c>
    </row>
    <row r="58" spans="1:5" ht="12.75">
      <c r="A58" s="36" t="s">
        <v>59</v>
      </c>
      <c r="E58" s="37" t="s">
        <v>53</v>
      </c>
    </row>
    <row r="59" spans="1:5" ht="12.75">
      <c r="A59" t="s">
        <v>61</v>
      </c>
      <c r="E59" s="35" t="s">
        <v>53</v>
      </c>
    </row>
    <row r="60" spans="1:16" ht="12.75">
      <c r="A60" s="24" t="s">
        <v>51</v>
      </c>
      <c s="29" t="s">
        <v>146</v>
      </c>
      <c s="29" t="s">
        <v>986</v>
      </c>
      <c s="24" t="s">
        <v>53</v>
      </c>
      <c s="30" t="s">
        <v>667</v>
      </c>
      <c s="31" t="s">
        <v>129</v>
      </c>
      <c s="32">
        <v>8</v>
      </c>
      <c s="33">
        <v>0</v>
      </c>
      <c s="33">
        <f>ROUND(ROUND(H60,2)*ROUND(G60,3),2)</f>
      </c>
      <c s="31" t="s">
        <v>56</v>
      </c>
      <c r="O60">
        <f>(I60*21)/100</f>
      </c>
      <c t="s">
        <v>27</v>
      </c>
    </row>
    <row r="61" spans="1:5" ht="25.5">
      <c r="A61" s="34" t="s">
        <v>57</v>
      </c>
      <c r="E61" s="35" t="s">
        <v>668</v>
      </c>
    </row>
    <row r="62" spans="1:5" ht="12.75">
      <c r="A62" s="36" t="s">
        <v>59</v>
      </c>
      <c r="E62" s="37" t="s">
        <v>53</v>
      </c>
    </row>
    <row r="63" spans="1:5" ht="12.75">
      <c r="A63" t="s">
        <v>61</v>
      </c>
      <c r="E63" s="35" t="s">
        <v>53</v>
      </c>
    </row>
    <row r="64" spans="1:16" ht="12.75">
      <c r="A64" s="24" t="s">
        <v>653</v>
      </c>
      <c s="29" t="s">
        <v>153</v>
      </c>
      <c s="29" t="s">
        <v>986</v>
      </c>
      <c s="24" t="s">
        <v>33</v>
      </c>
      <c s="30" t="s">
        <v>667</v>
      </c>
      <c s="31" t="s">
        <v>129</v>
      </c>
      <c s="32">
        <v>8</v>
      </c>
      <c s="33">
        <v>0</v>
      </c>
      <c s="33">
        <f>ROUND(ROUND(H64,2)*ROUND(G64,3),2)</f>
      </c>
      <c s="31" t="s">
        <v>56</v>
      </c>
      <c r="O64">
        <f>(I64*21)/100</f>
      </c>
      <c t="s">
        <v>27</v>
      </c>
    </row>
    <row r="65" spans="1:5" ht="25.5">
      <c r="A65" s="34" t="s">
        <v>57</v>
      </c>
      <c r="E65" s="35" t="s">
        <v>668</v>
      </c>
    </row>
    <row r="66" spans="1:5" ht="12.75">
      <c r="A66" s="36" t="s">
        <v>59</v>
      </c>
      <c r="E66" s="37" t="s">
        <v>53</v>
      </c>
    </row>
    <row r="67" spans="1:5" ht="12.75">
      <c r="A67" t="s">
        <v>61</v>
      </c>
      <c r="E67" s="35" t="s">
        <v>53</v>
      </c>
    </row>
    <row r="68" spans="1:16" ht="12.75">
      <c r="A68" s="24" t="s">
        <v>51</v>
      </c>
      <c s="29" t="s">
        <v>158</v>
      </c>
      <c s="29" t="s">
        <v>987</v>
      </c>
      <c s="24" t="s">
        <v>53</v>
      </c>
      <c s="30" t="s">
        <v>670</v>
      </c>
      <c s="31" t="s">
        <v>129</v>
      </c>
      <c s="32">
        <v>8</v>
      </c>
      <c s="33">
        <v>0</v>
      </c>
      <c s="33">
        <f>ROUND(ROUND(H68,2)*ROUND(G68,3),2)</f>
      </c>
      <c s="31" t="s">
        <v>56</v>
      </c>
      <c r="O68">
        <f>(I68*21)/100</f>
      </c>
      <c t="s">
        <v>27</v>
      </c>
    </row>
    <row r="69" spans="1:5" ht="12.75">
      <c r="A69" s="34" t="s">
        <v>57</v>
      </c>
      <c r="E69" s="35" t="s">
        <v>53</v>
      </c>
    </row>
    <row r="70" spans="1:5" ht="12.75">
      <c r="A70" s="36" t="s">
        <v>59</v>
      </c>
      <c r="E70" s="37" t="s">
        <v>53</v>
      </c>
    </row>
    <row r="71" spans="1:5" ht="12.75">
      <c r="A71" t="s">
        <v>61</v>
      </c>
      <c r="E71" s="35" t="s">
        <v>53</v>
      </c>
    </row>
    <row r="72" spans="1:16" ht="12.75">
      <c r="A72" s="24" t="s">
        <v>653</v>
      </c>
      <c s="29" t="s">
        <v>164</v>
      </c>
      <c s="29" t="s">
        <v>987</v>
      </c>
      <c s="24" t="s">
        <v>33</v>
      </c>
      <c s="30" t="s">
        <v>670</v>
      </c>
      <c s="31" t="s">
        <v>129</v>
      </c>
      <c s="32">
        <v>8</v>
      </c>
      <c s="33">
        <v>0</v>
      </c>
      <c s="33">
        <f>ROUND(ROUND(H72,2)*ROUND(G72,3),2)</f>
      </c>
      <c s="31" t="s">
        <v>56</v>
      </c>
      <c r="O72">
        <f>(I72*21)/100</f>
      </c>
      <c t="s">
        <v>27</v>
      </c>
    </row>
    <row r="73" spans="1:5" ht="12.75">
      <c r="A73" s="34" t="s">
        <v>57</v>
      </c>
      <c r="E73" s="35" t="s">
        <v>53</v>
      </c>
    </row>
    <row r="74" spans="1:5" ht="12.75">
      <c r="A74" s="36" t="s">
        <v>59</v>
      </c>
      <c r="E74" s="37" t="s">
        <v>53</v>
      </c>
    </row>
    <row r="75" spans="1:5" ht="12.75">
      <c r="A75" t="s">
        <v>61</v>
      </c>
      <c r="E75" s="35" t="s">
        <v>53</v>
      </c>
    </row>
    <row r="76" spans="1:16" ht="12.75">
      <c r="A76" s="24" t="s">
        <v>51</v>
      </c>
      <c s="29" t="s">
        <v>169</v>
      </c>
      <c s="29" t="s">
        <v>988</v>
      </c>
      <c s="24" t="s">
        <v>53</v>
      </c>
      <c s="30" t="s">
        <v>672</v>
      </c>
      <c s="31" t="s">
        <v>129</v>
      </c>
      <c s="32">
        <v>8</v>
      </c>
      <c s="33">
        <v>0</v>
      </c>
      <c s="33">
        <f>ROUND(ROUND(H76,2)*ROUND(G76,3),2)</f>
      </c>
      <c s="31" t="s">
        <v>56</v>
      </c>
      <c r="O76">
        <f>(I76*21)/100</f>
      </c>
      <c t="s">
        <v>27</v>
      </c>
    </row>
    <row r="77" spans="1:5" ht="12.75">
      <c r="A77" s="34" t="s">
        <v>57</v>
      </c>
      <c r="E77" s="35" t="s">
        <v>53</v>
      </c>
    </row>
    <row r="78" spans="1:5" ht="12.75">
      <c r="A78" s="36" t="s">
        <v>59</v>
      </c>
      <c r="E78" s="37" t="s">
        <v>53</v>
      </c>
    </row>
    <row r="79" spans="1:5" ht="12.75">
      <c r="A79" t="s">
        <v>61</v>
      </c>
      <c r="E79" s="35" t="s">
        <v>53</v>
      </c>
    </row>
    <row r="80" spans="1:16" ht="12.75">
      <c r="A80" s="24" t="s">
        <v>653</v>
      </c>
      <c s="29" t="s">
        <v>176</v>
      </c>
      <c s="29" t="s">
        <v>988</v>
      </c>
      <c s="24" t="s">
        <v>33</v>
      </c>
      <c s="30" t="s">
        <v>672</v>
      </c>
      <c s="31" t="s">
        <v>129</v>
      </c>
      <c s="32">
        <v>8</v>
      </c>
      <c s="33">
        <v>0</v>
      </c>
      <c s="33">
        <f>ROUND(ROUND(H80,2)*ROUND(G80,3),2)</f>
      </c>
      <c s="31" t="s">
        <v>56</v>
      </c>
      <c r="O80">
        <f>(I80*21)/100</f>
      </c>
      <c t="s">
        <v>27</v>
      </c>
    </row>
    <row r="81" spans="1:5" ht="12.75">
      <c r="A81" s="34" t="s">
        <v>57</v>
      </c>
      <c r="E81" s="35" t="s">
        <v>53</v>
      </c>
    </row>
    <row r="82" spans="1:5" ht="12.75">
      <c r="A82" s="36" t="s">
        <v>59</v>
      </c>
      <c r="E82" s="37" t="s">
        <v>53</v>
      </c>
    </row>
    <row r="83" spans="1:5" ht="12.75">
      <c r="A83" t="s">
        <v>61</v>
      </c>
      <c r="E83" s="35" t="s">
        <v>53</v>
      </c>
    </row>
    <row r="84" spans="1:16" ht="12.75">
      <c r="A84" s="24" t="s">
        <v>51</v>
      </c>
      <c s="29" t="s">
        <v>182</v>
      </c>
      <c s="29" t="s">
        <v>989</v>
      </c>
      <c s="24" t="s">
        <v>53</v>
      </c>
      <c s="30" t="s">
        <v>674</v>
      </c>
      <c s="31" t="s">
        <v>98</v>
      </c>
      <c s="32">
        <v>10.4</v>
      </c>
      <c s="33">
        <v>0</v>
      </c>
      <c s="33">
        <f>ROUND(ROUND(H84,2)*ROUND(G84,3),2)</f>
      </c>
      <c s="31" t="s">
        <v>56</v>
      </c>
      <c r="O84">
        <f>(I84*21)/100</f>
      </c>
      <c t="s">
        <v>27</v>
      </c>
    </row>
    <row r="85" spans="1:5" ht="12.75">
      <c r="A85" s="34" t="s">
        <v>57</v>
      </c>
      <c r="E85" s="35" t="s">
        <v>53</v>
      </c>
    </row>
    <row r="86" spans="1:5" ht="12.75">
      <c r="A86" s="36" t="s">
        <v>59</v>
      </c>
      <c r="E86" s="37" t="s">
        <v>53</v>
      </c>
    </row>
    <row r="87" spans="1:5" ht="12.75">
      <c r="A87" t="s">
        <v>61</v>
      </c>
      <c r="E87" s="35" t="s">
        <v>53</v>
      </c>
    </row>
    <row r="88" spans="1:16" ht="12.75">
      <c r="A88" s="24" t="s">
        <v>653</v>
      </c>
      <c s="29" t="s">
        <v>188</v>
      </c>
      <c s="29" t="s">
        <v>989</v>
      </c>
      <c s="24" t="s">
        <v>33</v>
      </c>
      <c s="30" t="s">
        <v>674</v>
      </c>
      <c s="31" t="s">
        <v>98</v>
      </c>
      <c s="32">
        <v>10.4</v>
      </c>
      <c s="33">
        <v>0</v>
      </c>
      <c s="33">
        <f>ROUND(ROUND(H88,2)*ROUND(G88,3),2)</f>
      </c>
      <c s="31" t="s">
        <v>56</v>
      </c>
      <c r="O88">
        <f>(I88*21)/100</f>
      </c>
      <c t="s">
        <v>27</v>
      </c>
    </row>
    <row r="89" spans="1:5" ht="12.75">
      <c r="A89" s="34" t="s">
        <v>57</v>
      </c>
      <c r="E89" s="35" t="s">
        <v>53</v>
      </c>
    </row>
    <row r="90" spans="1:5" ht="12.75">
      <c r="A90" s="36" t="s">
        <v>59</v>
      </c>
      <c r="E90" s="37" t="s">
        <v>53</v>
      </c>
    </row>
    <row r="91" spans="1:5" ht="12.75">
      <c r="A91" t="s">
        <v>61</v>
      </c>
      <c r="E91" s="35" t="s">
        <v>53</v>
      </c>
    </row>
    <row r="92" spans="1:16" ht="12.75">
      <c r="A92" s="24" t="s">
        <v>51</v>
      </c>
      <c s="29" t="s">
        <v>194</v>
      </c>
      <c s="29" t="s">
        <v>990</v>
      </c>
      <c s="24" t="s">
        <v>53</v>
      </c>
      <c s="30" t="s">
        <v>676</v>
      </c>
      <c s="31" t="s">
        <v>87</v>
      </c>
      <c s="32">
        <v>4.4</v>
      </c>
      <c s="33">
        <v>0</v>
      </c>
      <c s="33">
        <f>ROUND(ROUND(H92,2)*ROUND(G92,3),2)</f>
      </c>
      <c s="31" t="s">
        <v>56</v>
      </c>
      <c r="O92">
        <f>(I92*21)/100</f>
      </c>
      <c t="s">
        <v>27</v>
      </c>
    </row>
    <row r="93" spans="1:5" ht="12.75">
      <c r="A93" s="34" t="s">
        <v>57</v>
      </c>
      <c r="E93" s="35" t="s">
        <v>53</v>
      </c>
    </row>
    <row r="94" spans="1:5" ht="12.75">
      <c r="A94" s="36" t="s">
        <v>59</v>
      </c>
      <c r="E94" s="37" t="s">
        <v>53</v>
      </c>
    </row>
    <row r="95" spans="1:5" ht="12.75">
      <c r="A95" t="s">
        <v>61</v>
      </c>
      <c r="E95" s="35" t="s">
        <v>53</v>
      </c>
    </row>
    <row r="96" spans="1:16" ht="12.75">
      <c r="A96" s="24" t="s">
        <v>653</v>
      </c>
      <c s="29" t="s">
        <v>200</v>
      </c>
      <c s="29" t="s">
        <v>990</v>
      </c>
      <c s="24" t="s">
        <v>33</v>
      </c>
      <c s="30" t="s">
        <v>676</v>
      </c>
      <c s="31" t="s">
        <v>87</v>
      </c>
      <c s="32">
        <v>4.4</v>
      </c>
      <c s="33">
        <v>0</v>
      </c>
      <c s="33">
        <f>ROUND(ROUND(H96,2)*ROUND(G96,3),2)</f>
      </c>
      <c s="31" t="s">
        <v>56</v>
      </c>
      <c r="O96">
        <f>(I96*21)/100</f>
      </c>
      <c t="s">
        <v>27</v>
      </c>
    </row>
    <row r="97" spans="1:5" ht="12.75">
      <c r="A97" s="34" t="s">
        <v>57</v>
      </c>
      <c r="E97" s="35" t="s">
        <v>53</v>
      </c>
    </row>
    <row r="98" spans="1:5" ht="12.75">
      <c r="A98" s="36" t="s">
        <v>59</v>
      </c>
      <c r="E98" s="37" t="s">
        <v>53</v>
      </c>
    </row>
    <row r="99" spans="1:5" ht="12.75">
      <c r="A99" t="s">
        <v>61</v>
      </c>
      <c r="E99" s="35" t="s">
        <v>53</v>
      </c>
    </row>
    <row r="100" spans="1:16" ht="12.75">
      <c r="A100" s="24" t="s">
        <v>51</v>
      </c>
      <c s="29" t="s">
        <v>205</v>
      </c>
      <c s="29" t="s">
        <v>991</v>
      </c>
      <c s="24" t="s">
        <v>53</v>
      </c>
      <c s="30" t="s">
        <v>678</v>
      </c>
      <c s="31" t="s">
        <v>129</v>
      </c>
      <c s="32">
        <v>8</v>
      </c>
      <c s="33">
        <v>0</v>
      </c>
      <c s="33">
        <f>ROUND(ROUND(H100,2)*ROUND(G100,3),2)</f>
      </c>
      <c s="31" t="s">
        <v>56</v>
      </c>
      <c r="O100">
        <f>(I100*21)/100</f>
      </c>
      <c t="s">
        <v>27</v>
      </c>
    </row>
    <row r="101" spans="1:5" ht="12.75">
      <c r="A101" s="34" t="s">
        <v>57</v>
      </c>
      <c r="E101" s="35" t="s">
        <v>53</v>
      </c>
    </row>
    <row r="102" spans="1:5" ht="12.75">
      <c r="A102" s="36" t="s">
        <v>59</v>
      </c>
      <c r="E102" s="37" t="s">
        <v>53</v>
      </c>
    </row>
    <row r="103" spans="1:5" ht="12.75">
      <c r="A103" t="s">
        <v>61</v>
      </c>
      <c r="E103" s="35" t="s">
        <v>53</v>
      </c>
    </row>
    <row r="104" spans="1:16" ht="12.75">
      <c r="A104" s="24" t="s">
        <v>653</v>
      </c>
      <c s="29" t="s">
        <v>211</v>
      </c>
      <c s="29" t="s">
        <v>991</v>
      </c>
      <c s="24" t="s">
        <v>33</v>
      </c>
      <c s="30" t="s">
        <v>678</v>
      </c>
      <c s="31" t="s">
        <v>129</v>
      </c>
      <c s="32">
        <v>8</v>
      </c>
      <c s="33">
        <v>0</v>
      </c>
      <c s="33">
        <f>ROUND(ROUND(H104,2)*ROUND(G104,3),2)</f>
      </c>
      <c s="31" t="s">
        <v>56</v>
      </c>
      <c r="O104">
        <f>(I104*21)/100</f>
      </c>
      <c t="s">
        <v>27</v>
      </c>
    </row>
    <row r="105" spans="1:5" ht="12.75">
      <c r="A105" s="34" t="s">
        <v>57</v>
      </c>
      <c r="E105" s="35" t="s">
        <v>53</v>
      </c>
    </row>
    <row r="106" spans="1:5" ht="12.75">
      <c r="A106" s="36" t="s">
        <v>59</v>
      </c>
      <c r="E106" s="37" t="s">
        <v>53</v>
      </c>
    </row>
    <row r="107" spans="1:5" ht="12.75">
      <c r="A107" t="s">
        <v>61</v>
      </c>
      <c r="E107" s="35" t="s">
        <v>53</v>
      </c>
    </row>
    <row r="108" spans="1:16" ht="12.75">
      <c r="A108" s="24" t="s">
        <v>51</v>
      </c>
      <c s="29" t="s">
        <v>218</v>
      </c>
      <c s="29" t="s">
        <v>992</v>
      </c>
      <c s="24" t="s">
        <v>53</v>
      </c>
      <c s="30" t="s">
        <v>680</v>
      </c>
      <c s="31" t="s">
        <v>87</v>
      </c>
      <c s="32">
        <v>0.8</v>
      </c>
      <c s="33">
        <v>0</v>
      </c>
      <c s="33">
        <f>ROUND(ROUND(H108,2)*ROUND(G108,3),2)</f>
      </c>
      <c s="31" t="s">
        <v>56</v>
      </c>
      <c r="O108">
        <f>(I108*21)/100</f>
      </c>
      <c t="s">
        <v>27</v>
      </c>
    </row>
    <row r="109" spans="1:5" ht="12.75">
      <c r="A109" s="34" t="s">
        <v>57</v>
      </c>
      <c r="E109" s="35" t="s">
        <v>53</v>
      </c>
    </row>
    <row r="110" spans="1:5" ht="12.75">
      <c r="A110" s="36" t="s">
        <v>59</v>
      </c>
      <c r="E110" s="37" t="s">
        <v>53</v>
      </c>
    </row>
    <row r="111" spans="1:5" ht="12.75">
      <c r="A111" t="s">
        <v>61</v>
      </c>
      <c r="E111" s="35" t="s">
        <v>53</v>
      </c>
    </row>
    <row r="112" spans="1:16" ht="12.75">
      <c r="A112" s="24" t="s">
        <v>653</v>
      </c>
      <c s="29" t="s">
        <v>225</v>
      </c>
      <c s="29" t="s">
        <v>992</v>
      </c>
      <c s="24" t="s">
        <v>33</v>
      </c>
      <c s="30" t="s">
        <v>680</v>
      </c>
      <c s="31" t="s">
        <v>87</v>
      </c>
      <c s="32">
        <v>0.8</v>
      </c>
      <c s="33">
        <v>0</v>
      </c>
      <c s="33">
        <f>ROUND(ROUND(H112,2)*ROUND(G112,3),2)</f>
      </c>
      <c s="31" t="s">
        <v>56</v>
      </c>
      <c r="O112">
        <f>(I112*21)/100</f>
      </c>
      <c t="s">
        <v>27</v>
      </c>
    </row>
    <row r="113" spans="1:5" ht="12.75">
      <c r="A113" s="34" t="s">
        <v>57</v>
      </c>
      <c r="E113" s="35" t="s">
        <v>53</v>
      </c>
    </row>
    <row r="114" spans="1:5" ht="12.75">
      <c r="A114" s="36" t="s">
        <v>59</v>
      </c>
      <c r="E114" s="37" t="s">
        <v>53</v>
      </c>
    </row>
    <row r="115" spans="1:5" ht="12.75">
      <c r="A115" t="s">
        <v>61</v>
      </c>
      <c r="E115" s="35" t="s">
        <v>53</v>
      </c>
    </row>
    <row r="116" spans="1:16" ht="12.75">
      <c r="A116" s="24" t="s">
        <v>51</v>
      </c>
      <c s="29" t="s">
        <v>230</v>
      </c>
      <c s="29" t="s">
        <v>993</v>
      </c>
      <c s="24" t="s">
        <v>53</v>
      </c>
      <c s="30" t="s">
        <v>682</v>
      </c>
      <c s="31" t="s">
        <v>129</v>
      </c>
      <c s="32">
        <v>16</v>
      </c>
      <c s="33">
        <v>0</v>
      </c>
      <c s="33">
        <f>ROUND(ROUND(H116,2)*ROUND(G116,3),2)</f>
      </c>
      <c s="31" t="s">
        <v>56</v>
      </c>
      <c r="O116">
        <f>(I116*21)/100</f>
      </c>
      <c t="s">
        <v>27</v>
      </c>
    </row>
    <row r="117" spans="1:5" ht="12.75">
      <c r="A117" s="34" t="s">
        <v>57</v>
      </c>
      <c r="E117" s="35" t="s">
        <v>53</v>
      </c>
    </row>
    <row r="118" spans="1:5" ht="12.75">
      <c r="A118" s="36" t="s">
        <v>59</v>
      </c>
      <c r="E118" s="37" t="s">
        <v>53</v>
      </c>
    </row>
    <row r="119" spans="1:5" ht="12.75">
      <c r="A119" t="s">
        <v>61</v>
      </c>
      <c r="E119" s="35" t="s">
        <v>53</v>
      </c>
    </row>
    <row r="120" spans="1:16" ht="12.75">
      <c r="A120" s="24" t="s">
        <v>653</v>
      </c>
      <c s="29" t="s">
        <v>235</v>
      </c>
      <c s="29" t="s">
        <v>993</v>
      </c>
      <c s="24" t="s">
        <v>33</v>
      </c>
      <c s="30" t="s">
        <v>682</v>
      </c>
      <c s="31" t="s">
        <v>129</v>
      </c>
      <c s="32">
        <v>16</v>
      </c>
      <c s="33">
        <v>0</v>
      </c>
      <c s="33">
        <f>ROUND(ROUND(H120,2)*ROUND(G120,3),2)</f>
      </c>
      <c s="31" t="s">
        <v>56</v>
      </c>
      <c r="O120">
        <f>(I120*21)/100</f>
      </c>
      <c t="s">
        <v>27</v>
      </c>
    </row>
    <row r="121" spans="1:5" ht="12.75">
      <c r="A121" s="34" t="s">
        <v>57</v>
      </c>
      <c r="E121" s="35" t="s">
        <v>53</v>
      </c>
    </row>
    <row r="122" spans="1:5" ht="12.75">
      <c r="A122" s="36" t="s">
        <v>59</v>
      </c>
      <c r="E122" s="37" t="s">
        <v>53</v>
      </c>
    </row>
    <row r="123" spans="1:5" ht="12.75">
      <c r="A123" t="s">
        <v>61</v>
      </c>
      <c r="E123" s="35" t="s">
        <v>53</v>
      </c>
    </row>
    <row r="124" spans="1:16" ht="12.75">
      <c r="A124" s="24" t="s">
        <v>51</v>
      </c>
      <c s="29" t="s">
        <v>240</v>
      </c>
      <c s="29" t="s">
        <v>994</v>
      </c>
      <c s="24" t="s">
        <v>53</v>
      </c>
      <c s="30" t="s">
        <v>995</v>
      </c>
      <c s="31" t="s">
        <v>87</v>
      </c>
      <c s="32">
        <v>2.6</v>
      </c>
      <c s="33">
        <v>0</v>
      </c>
      <c s="33">
        <f>ROUND(ROUND(H124,2)*ROUND(G124,3),2)</f>
      </c>
      <c s="31" t="s">
        <v>56</v>
      </c>
      <c r="O124">
        <f>(I124*21)/100</f>
      </c>
      <c t="s">
        <v>27</v>
      </c>
    </row>
    <row r="125" spans="1:5" ht="12.75">
      <c r="A125" s="34" t="s">
        <v>57</v>
      </c>
      <c r="E125" s="35" t="s">
        <v>53</v>
      </c>
    </row>
    <row r="126" spans="1:5" ht="12.75">
      <c r="A126" s="36" t="s">
        <v>59</v>
      </c>
      <c r="E126" s="37" t="s">
        <v>53</v>
      </c>
    </row>
    <row r="127" spans="1:5" ht="12.75">
      <c r="A127" t="s">
        <v>61</v>
      </c>
      <c r="E127" s="35" t="s">
        <v>53</v>
      </c>
    </row>
    <row r="128" spans="1:16" ht="12.75">
      <c r="A128" s="24" t="s">
        <v>653</v>
      </c>
      <c s="29" t="s">
        <v>246</v>
      </c>
      <c s="29" t="s">
        <v>994</v>
      </c>
      <c s="24" t="s">
        <v>33</v>
      </c>
      <c s="30" t="s">
        <v>995</v>
      </c>
      <c s="31" t="s">
        <v>87</v>
      </c>
      <c s="32">
        <v>2.6</v>
      </c>
      <c s="33">
        <v>0</v>
      </c>
      <c s="33">
        <f>ROUND(ROUND(H128,2)*ROUND(G128,3),2)</f>
      </c>
      <c s="31" t="s">
        <v>56</v>
      </c>
      <c r="O128">
        <f>(I128*21)/100</f>
      </c>
      <c t="s">
        <v>27</v>
      </c>
    </row>
    <row r="129" spans="1:5" ht="12.75">
      <c r="A129" s="34" t="s">
        <v>57</v>
      </c>
      <c r="E129" s="35" t="s">
        <v>53</v>
      </c>
    </row>
    <row r="130" spans="1:5" ht="12.75">
      <c r="A130" s="36" t="s">
        <v>59</v>
      </c>
      <c r="E130" s="37" t="s">
        <v>53</v>
      </c>
    </row>
    <row r="131" spans="1:5" ht="12.75">
      <c r="A131" t="s">
        <v>61</v>
      </c>
      <c r="E131" s="35" t="s">
        <v>53</v>
      </c>
    </row>
    <row r="132" spans="1:16" ht="12.75">
      <c r="A132" s="24" t="s">
        <v>51</v>
      </c>
      <c s="29" t="s">
        <v>251</v>
      </c>
      <c s="29" t="s">
        <v>996</v>
      </c>
      <c s="24" t="s">
        <v>53</v>
      </c>
      <c s="30" t="s">
        <v>686</v>
      </c>
      <c s="31" t="s">
        <v>87</v>
      </c>
      <c s="32">
        <v>2.6</v>
      </c>
      <c s="33">
        <v>0</v>
      </c>
      <c s="33">
        <f>ROUND(ROUND(H132,2)*ROUND(G132,3),2)</f>
      </c>
      <c s="31" t="s">
        <v>56</v>
      </c>
      <c r="O132">
        <f>(I132*21)/100</f>
      </c>
      <c t="s">
        <v>27</v>
      </c>
    </row>
    <row r="133" spans="1:5" ht="12.75">
      <c r="A133" s="34" t="s">
        <v>57</v>
      </c>
      <c r="E133" s="35" t="s">
        <v>53</v>
      </c>
    </row>
    <row r="134" spans="1:5" ht="12.75">
      <c r="A134" s="36" t="s">
        <v>59</v>
      </c>
      <c r="E134" s="37" t="s">
        <v>53</v>
      </c>
    </row>
    <row r="135" spans="1:5" ht="12.75">
      <c r="A135" t="s">
        <v>61</v>
      </c>
      <c r="E135" s="35" t="s">
        <v>53</v>
      </c>
    </row>
    <row r="136" spans="1:16" ht="12.75">
      <c r="A136" s="24" t="s">
        <v>653</v>
      </c>
      <c s="29" t="s">
        <v>257</v>
      </c>
      <c s="29" t="s">
        <v>996</v>
      </c>
      <c s="24" t="s">
        <v>33</v>
      </c>
      <c s="30" t="s">
        <v>686</v>
      </c>
      <c s="31" t="s">
        <v>87</v>
      </c>
      <c s="32">
        <v>2.6</v>
      </c>
      <c s="33">
        <v>0</v>
      </c>
      <c s="33">
        <f>ROUND(ROUND(H136,2)*ROUND(G136,3),2)</f>
      </c>
      <c s="31" t="s">
        <v>56</v>
      </c>
      <c r="O136">
        <f>(I136*21)/100</f>
      </c>
      <c t="s">
        <v>27</v>
      </c>
    </row>
    <row r="137" spans="1:5" ht="12.75">
      <c r="A137" s="34" t="s">
        <v>57</v>
      </c>
      <c r="E137" s="35" t="s">
        <v>53</v>
      </c>
    </row>
    <row r="138" spans="1:5" ht="12.75">
      <c r="A138" s="36" t="s">
        <v>59</v>
      </c>
      <c r="E138" s="37" t="s">
        <v>53</v>
      </c>
    </row>
    <row r="139" spans="1:5" ht="12.75">
      <c r="A139" t="s">
        <v>61</v>
      </c>
      <c r="E139" s="35" t="s">
        <v>53</v>
      </c>
    </row>
    <row r="140" spans="1:16" ht="12.75">
      <c r="A140" s="24" t="s">
        <v>51</v>
      </c>
      <c s="29" t="s">
        <v>263</v>
      </c>
      <c s="29" t="s">
        <v>997</v>
      </c>
      <c s="24" t="s">
        <v>53</v>
      </c>
      <c s="30" t="s">
        <v>688</v>
      </c>
      <c s="31" t="s">
        <v>87</v>
      </c>
      <c s="32">
        <v>2.6</v>
      </c>
      <c s="33">
        <v>0</v>
      </c>
      <c s="33">
        <f>ROUND(ROUND(H140,2)*ROUND(G140,3),2)</f>
      </c>
      <c s="31" t="s">
        <v>56</v>
      </c>
      <c r="O140">
        <f>(I140*21)/100</f>
      </c>
      <c t="s">
        <v>27</v>
      </c>
    </row>
    <row r="141" spans="1:5" ht="12.75">
      <c r="A141" s="34" t="s">
        <v>57</v>
      </c>
      <c r="E141" s="35" t="s">
        <v>53</v>
      </c>
    </row>
    <row r="142" spans="1:5" ht="12.75">
      <c r="A142" s="36" t="s">
        <v>59</v>
      </c>
      <c r="E142" s="37" t="s">
        <v>53</v>
      </c>
    </row>
    <row r="143" spans="1:5" ht="12.75">
      <c r="A143" t="s">
        <v>61</v>
      </c>
      <c r="E143" s="35" t="s">
        <v>53</v>
      </c>
    </row>
    <row r="144" spans="1:16" ht="12.75">
      <c r="A144" s="24" t="s">
        <v>653</v>
      </c>
      <c s="29" t="s">
        <v>463</v>
      </c>
      <c s="29" t="s">
        <v>997</v>
      </c>
      <c s="24" t="s">
        <v>33</v>
      </c>
      <c s="30" t="s">
        <v>688</v>
      </c>
      <c s="31" t="s">
        <v>87</v>
      </c>
      <c s="32">
        <v>2.6</v>
      </c>
      <c s="33">
        <v>0</v>
      </c>
      <c s="33">
        <f>ROUND(ROUND(H144,2)*ROUND(G144,3),2)</f>
      </c>
      <c s="31" t="s">
        <v>56</v>
      </c>
      <c r="O144">
        <f>(I144*21)/100</f>
      </c>
      <c t="s">
        <v>27</v>
      </c>
    </row>
    <row r="145" spans="1:5" ht="12.75">
      <c r="A145" s="34" t="s">
        <v>57</v>
      </c>
      <c r="E145" s="35" t="s">
        <v>53</v>
      </c>
    </row>
    <row r="146" spans="1:5" ht="12.75">
      <c r="A146" s="36" t="s">
        <v>59</v>
      </c>
      <c r="E146" s="37" t="s">
        <v>53</v>
      </c>
    </row>
    <row r="147" spans="1:5" ht="12.75">
      <c r="A147" t="s">
        <v>61</v>
      </c>
      <c r="E147" s="35" t="s">
        <v>53</v>
      </c>
    </row>
    <row r="148" spans="1:16" ht="12.75">
      <c r="A148" s="24" t="s">
        <v>51</v>
      </c>
      <c s="29" t="s">
        <v>689</v>
      </c>
      <c s="29" t="s">
        <v>998</v>
      </c>
      <c s="24" t="s">
        <v>53</v>
      </c>
      <c s="30" t="s">
        <v>999</v>
      </c>
      <c s="31" t="s">
        <v>98</v>
      </c>
      <c s="32">
        <v>5.2</v>
      </c>
      <c s="33">
        <v>0</v>
      </c>
      <c s="33">
        <f>ROUND(ROUND(H148,2)*ROUND(G148,3),2)</f>
      </c>
      <c s="31" t="s">
        <v>56</v>
      </c>
      <c r="O148">
        <f>(I148*21)/100</f>
      </c>
      <c t="s">
        <v>27</v>
      </c>
    </row>
    <row r="149" spans="1:5" ht="12.75">
      <c r="A149" s="34" t="s">
        <v>57</v>
      </c>
      <c r="E149" s="35" t="s">
        <v>53</v>
      </c>
    </row>
    <row r="150" spans="1:5" ht="12.75">
      <c r="A150" s="36" t="s">
        <v>59</v>
      </c>
      <c r="E150" s="37" t="s">
        <v>53</v>
      </c>
    </row>
    <row r="151" spans="1:5" ht="12.75">
      <c r="A151" t="s">
        <v>61</v>
      </c>
      <c r="E151" s="35" t="s">
        <v>53</v>
      </c>
    </row>
    <row r="152" spans="1:16" ht="12.75">
      <c r="A152" s="24" t="s">
        <v>653</v>
      </c>
      <c s="29" t="s">
        <v>692</v>
      </c>
      <c s="29" t="s">
        <v>998</v>
      </c>
      <c s="24" t="s">
        <v>33</v>
      </c>
      <c s="30" t="s">
        <v>999</v>
      </c>
      <c s="31" t="s">
        <v>98</v>
      </c>
      <c s="32">
        <v>5.2</v>
      </c>
      <c s="33">
        <v>0</v>
      </c>
      <c s="33">
        <f>ROUND(ROUND(H152,2)*ROUND(G152,3),2)</f>
      </c>
      <c s="31" t="s">
        <v>56</v>
      </c>
      <c r="O152">
        <f>(I152*21)/100</f>
      </c>
      <c t="s">
        <v>27</v>
      </c>
    </row>
    <row r="153" spans="1:5" ht="12.75">
      <c r="A153" s="34" t="s">
        <v>57</v>
      </c>
      <c r="E153" s="35" t="s">
        <v>53</v>
      </c>
    </row>
    <row r="154" spans="1:5" ht="12.75">
      <c r="A154" s="36" t="s">
        <v>59</v>
      </c>
      <c r="E154" s="37" t="s">
        <v>53</v>
      </c>
    </row>
    <row r="155" spans="1:5" ht="12.75">
      <c r="A155" t="s">
        <v>61</v>
      </c>
      <c r="E155" s="35" t="s">
        <v>53</v>
      </c>
    </row>
    <row r="156" spans="1:16" ht="12.75">
      <c r="A156" s="24" t="s">
        <v>51</v>
      </c>
      <c s="29" t="s">
        <v>693</v>
      </c>
      <c s="29" t="s">
        <v>1000</v>
      </c>
      <c s="24" t="s">
        <v>53</v>
      </c>
      <c s="30" t="s">
        <v>695</v>
      </c>
      <c s="31" t="s">
        <v>98</v>
      </c>
      <c s="32">
        <v>13</v>
      </c>
      <c s="33">
        <v>0</v>
      </c>
      <c s="33">
        <f>ROUND(ROUND(H156,2)*ROUND(G156,3),2)</f>
      </c>
      <c s="31" t="s">
        <v>56</v>
      </c>
      <c r="O156">
        <f>(I156*21)/100</f>
      </c>
      <c t="s">
        <v>27</v>
      </c>
    </row>
    <row r="157" spans="1:5" ht="12.75">
      <c r="A157" s="34" t="s">
        <v>57</v>
      </c>
      <c r="E157" s="35" t="s">
        <v>53</v>
      </c>
    </row>
    <row r="158" spans="1:5" ht="12.75">
      <c r="A158" s="36" t="s">
        <v>59</v>
      </c>
      <c r="E158" s="37" t="s">
        <v>53</v>
      </c>
    </row>
    <row r="159" spans="1:5" ht="12.75">
      <c r="A159" t="s">
        <v>61</v>
      </c>
      <c r="E159" s="35" t="s">
        <v>53</v>
      </c>
    </row>
    <row r="160" spans="1:16" ht="12.75">
      <c r="A160" s="24" t="s">
        <v>653</v>
      </c>
      <c s="29" t="s">
        <v>696</v>
      </c>
      <c s="29" t="s">
        <v>1000</v>
      </c>
      <c s="24" t="s">
        <v>33</v>
      </c>
      <c s="30" t="s">
        <v>695</v>
      </c>
      <c s="31" t="s">
        <v>98</v>
      </c>
      <c s="32">
        <v>13</v>
      </c>
      <c s="33">
        <v>0</v>
      </c>
      <c s="33">
        <f>ROUND(ROUND(H160,2)*ROUND(G160,3),2)</f>
      </c>
      <c s="31" t="s">
        <v>56</v>
      </c>
      <c r="O160">
        <f>(I160*21)/100</f>
      </c>
      <c t="s">
        <v>27</v>
      </c>
    </row>
    <row r="161" spans="1:5" ht="12.75">
      <c r="A161" s="34" t="s">
        <v>57</v>
      </c>
      <c r="E161" s="35" t="s">
        <v>53</v>
      </c>
    </row>
    <row r="162" spans="1:5" ht="12.75">
      <c r="A162" s="36" t="s">
        <v>59</v>
      </c>
      <c r="E162" s="37" t="s">
        <v>53</v>
      </c>
    </row>
    <row r="163" spans="1:5" ht="12.75">
      <c r="A163" t="s">
        <v>61</v>
      </c>
      <c r="E163" s="35" t="s">
        <v>53</v>
      </c>
    </row>
    <row r="164" spans="1:16" ht="12.75">
      <c r="A164" s="24" t="s">
        <v>51</v>
      </c>
      <c s="29" t="s">
        <v>697</v>
      </c>
      <c s="29" t="s">
        <v>1001</v>
      </c>
      <c s="24" t="s">
        <v>53</v>
      </c>
      <c s="30" t="s">
        <v>699</v>
      </c>
      <c s="31" t="s">
        <v>129</v>
      </c>
      <c s="32">
        <v>13</v>
      </c>
      <c s="33">
        <v>0</v>
      </c>
      <c s="33">
        <f>ROUND(ROUND(H164,2)*ROUND(G164,3),2)</f>
      </c>
      <c s="31" t="s">
        <v>56</v>
      </c>
      <c r="O164">
        <f>(I164*21)/100</f>
      </c>
      <c t="s">
        <v>27</v>
      </c>
    </row>
    <row r="165" spans="1:5" ht="12.75">
      <c r="A165" s="34" t="s">
        <v>57</v>
      </c>
      <c r="E165" s="35" t="s">
        <v>53</v>
      </c>
    </row>
    <row r="166" spans="1:5" ht="12.75">
      <c r="A166" s="36" t="s">
        <v>59</v>
      </c>
      <c r="E166" s="37" t="s">
        <v>53</v>
      </c>
    </row>
    <row r="167" spans="1:5" ht="12.75">
      <c r="A167" t="s">
        <v>61</v>
      </c>
      <c r="E167" s="35" t="s">
        <v>53</v>
      </c>
    </row>
    <row r="168" spans="1:16" ht="12.75">
      <c r="A168" s="24" t="s">
        <v>653</v>
      </c>
      <c s="29" t="s">
        <v>700</v>
      </c>
      <c s="29" t="s">
        <v>1001</v>
      </c>
      <c s="24" t="s">
        <v>33</v>
      </c>
      <c s="30" t="s">
        <v>699</v>
      </c>
      <c s="31" t="s">
        <v>129</v>
      </c>
      <c s="32">
        <v>13</v>
      </c>
      <c s="33">
        <v>0</v>
      </c>
      <c s="33">
        <f>ROUND(ROUND(H168,2)*ROUND(G168,3),2)</f>
      </c>
      <c s="31" t="s">
        <v>56</v>
      </c>
      <c r="O168">
        <f>(I168*21)/100</f>
      </c>
      <c t="s">
        <v>27</v>
      </c>
    </row>
    <row r="169" spans="1:5" ht="12.75">
      <c r="A169" s="34" t="s">
        <v>57</v>
      </c>
      <c r="E169" s="35" t="s">
        <v>53</v>
      </c>
    </row>
    <row r="170" spans="1:5" ht="12.75">
      <c r="A170" s="36" t="s">
        <v>59</v>
      </c>
      <c r="E170" s="37" t="s">
        <v>53</v>
      </c>
    </row>
    <row r="171" spans="1:5" ht="12.75">
      <c r="A171" t="s">
        <v>61</v>
      </c>
      <c r="E171" s="35" t="s">
        <v>53</v>
      </c>
    </row>
    <row r="172" spans="1:16" ht="12.75">
      <c r="A172" s="24" t="s">
        <v>51</v>
      </c>
      <c s="29" t="s">
        <v>701</v>
      </c>
      <c s="29" t="s">
        <v>1002</v>
      </c>
      <c s="24" t="s">
        <v>53</v>
      </c>
      <c s="30" t="s">
        <v>703</v>
      </c>
      <c s="31" t="s">
        <v>129</v>
      </c>
      <c s="32">
        <v>13</v>
      </c>
      <c s="33">
        <v>0</v>
      </c>
      <c s="33">
        <f>ROUND(ROUND(H172,2)*ROUND(G172,3),2)</f>
      </c>
      <c s="31" t="s">
        <v>56</v>
      </c>
      <c r="O172">
        <f>(I172*21)/100</f>
      </c>
      <c t="s">
        <v>27</v>
      </c>
    </row>
    <row r="173" spans="1:5" ht="12.75">
      <c r="A173" s="34" t="s">
        <v>57</v>
      </c>
      <c r="E173" s="35" t="s">
        <v>53</v>
      </c>
    </row>
    <row r="174" spans="1:5" ht="12.75">
      <c r="A174" s="36" t="s">
        <v>59</v>
      </c>
      <c r="E174" s="37" t="s">
        <v>53</v>
      </c>
    </row>
    <row r="175" spans="1:5" ht="12.75">
      <c r="A175" t="s">
        <v>61</v>
      </c>
      <c r="E175" s="35" t="s">
        <v>53</v>
      </c>
    </row>
    <row r="176" spans="1:16" ht="12.75">
      <c r="A176" s="24" t="s">
        <v>653</v>
      </c>
      <c s="29" t="s">
        <v>704</v>
      </c>
      <c s="29" t="s">
        <v>1002</v>
      </c>
      <c s="24" t="s">
        <v>33</v>
      </c>
      <c s="30" t="s">
        <v>703</v>
      </c>
      <c s="31" t="s">
        <v>129</v>
      </c>
      <c s="32">
        <v>13</v>
      </c>
      <c s="33">
        <v>0</v>
      </c>
      <c s="33">
        <f>ROUND(ROUND(H176,2)*ROUND(G176,3),2)</f>
      </c>
      <c s="31" t="s">
        <v>56</v>
      </c>
      <c r="O176">
        <f>(I176*21)/100</f>
      </c>
      <c t="s">
        <v>27</v>
      </c>
    </row>
    <row r="177" spans="1:5" ht="12.75">
      <c r="A177" s="34" t="s">
        <v>57</v>
      </c>
      <c r="E177" s="35" t="s">
        <v>53</v>
      </c>
    </row>
    <row r="178" spans="1:5" ht="12.75">
      <c r="A178" s="36" t="s">
        <v>59</v>
      </c>
      <c r="E178" s="37" t="s">
        <v>53</v>
      </c>
    </row>
    <row r="179" spans="1:5" ht="12.75">
      <c r="A179" t="s">
        <v>61</v>
      </c>
      <c r="E179" s="35" t="s">
        <v>53</v>
      </c>
    </row>
    <row r="180" spans="1:16" ht="12.75">
      <c r="A180" s="24" t="s">
        <v>51</v>
      </c>
      <c s="29" t="s">
        <v>705</v>
      </c>
      <c s="29" t="s">
        <v>1003</v>
      </c>
      <c s="24" t="s">
        <v>53</v>
      </c>
      <c s="30" t="s">
        <v>707</v>
      </c>
      <c s="31" t="s">
        <v>129</v>
      </c>
      <c s="32">
        <v>13</v>
      </c>
      <c s="33">
        <v>0</v>
      </c>
      <c s="33">
        <f>ROUND(ROUND(H180,2)*ROUND(G180,3),2)</f>
      </c>
      <c s="31" t="s">
        <v>56</v>
      </c>
      <c r="O180">
        <f>(I180*21)/100</f>
      </c>
      <c t="s">
        <v>27</v>
      </c>
    </row>
    <row r="181" spans="1:5" ht="12.75">
      <c r="A181" s="34" t="s">
        <v>57</v>
      </c>
      <c r="E181" s="35" t="s">
        <v>53</v>
      </c>
    </row>
    <row r="182" spans="1:5" ht="12.75">
      <c r="A182" s="36" t="s">
        <v>59</v>
      </c>
      <c r="E182" s="37" t="s">
        <v>53</v>
      </c>
    </row>
    <row r="183" spans="1:5" ht="12.75">
      <c r="A183" t="s">
        <v>61</v>
      </c>
      <c r="E183" s="35" t="s">
        <v>53</v>
      </c>
    </row>
    <row r="184" spans="1:16" ht="12.75">
      <c r="A184" s="24" t="s">
        <v>653</v>
      </c>
      <c s="29" t="s">
        <v>708</v>
      </c>
      <c s="29" t="s">
        <v>1003</v>
      </c>
      <c s="24" t="s">
        <v>33</v>
      </c>
      <c s="30" t="s">
        <v>707</v>
      </c>
      <c s="31" t="s">
        <v>129</v>
      </c>
      <c s="32">
        <v>13</v>
      </c>
      <c s="33">
        <v>0</v>
      </c>
      <c s="33">
        <f>ROUND(ROUND(H184,2)*ROUND(G184,3),2)</f>
      </c>
      <c s="31" t="s">
        <v>56</v>
      </c>
      <c r="O184">
        <f>(I184*21)/100</f>
      </c>
      <c t="s">
        <v>27</v>
      </c>
    </row>
    <row r="185" spans="1:5" ht="12.75">
      <c r="A185" s="34" t="s">
        <v>57</v>
      </c>
      <c r="E185" s="35" t="s">
        <v>53</v>
      </c>
    </row>
    <row r="186" spans="1:5" ht="12.75">
      <c r="A186" s="36" t="s">
        <v>59</v>
      </c>
      <c r="E186" s="37" t="s">
        <v>53</v>
      </c>
    </row>
    <row r="187" spans="1:5" ht="12.75">
      <c r="A187" t="s">
        <v>61</v>
      </c>
      <c r="E187" s="35" t="s">
        <v>53</v>
      </c>
    </row>
    <row r="188" spans="1:16" ht="12.75">
      <c r="A188" s="24" t="s">
        <v>51</v>
      </c>
      <c s="29" t="s">
        <v>709</v>
      </c>
      <c s="29" t="s">
        <v>1004</v>
      </c>
      <c s="24" t="s">
        <v>53</v>
      </c>
      <c s="30" t="s">
        <v>1005</v>
      </c>
      <c s="31" t="s">
        <v>87</v>
      </c>
      <c s="32">
        <v>1.8</v>
      </c>
      <c s="33">
        <v>0</v>
      </c>
      <c s="33">
        <f>ROUND(ROUND(H188,2)*ROUND(G188,3),2)</f>
      </c>
      <c s="31" t="s">
        <v>56</v>
      </c>
      <c r="O188">
        <f>(I188*21)/100</f>
      </c>
      <c t="s">
        <v>27</v>
      </c>
    </row>
    <row r="189" spans="1:5" ht="12.75">
      <c r="A189" s="34" t="s">
        <v>57</v>
      </c>
      <c r="E189" s="35" t="s">
        <v>53</v>
      </c>
    </row>
    <row r="190" spans="1:5" ht="12.75">
      <c r="A190" s="36" t="s">
        <v>59</v>
      </c>
      <c r="E190" s="37" t="s">
        <v>53</v>
      </c>
    </row>
    <row r="191" spans="1:5" ht="12.75">
      <c r="A191" t="s">
        <v>61</v>
      </c>
      <c r="E191" s="35" t="s">
        <v>53</v>
      </c>
    </row>
    <row r="192" spans="1:16" ht="12.75">
      <c r="A192" s="24" t="s">
        <v>653</v>
      </c>
      <c s="29" t="s">
        <v>712</v>
      </c>
      <c s="29" t="s">
        <v>1004</v>
      </c>
      <c s="24" t="s">
        <v>33</v>
      </c>
      <c s="30" t="s">
        <v>1005</v>
      </c>
      <c s="31" t="s">
        <v>87</v>
      </c>
      <c s="32">
        <v>1.8</v>
      </c>
      <c s="33">
        <v>0</v>
      </c>
      <c s="33">
        <f>ROUND(ROUND(H192,2)*ROUND(G192,3),2)</f>
      </c>
      <c s="31" t="s">
        <v>56</v>
      </c>
      <c r="O192">
        <f>(I192*21)/100</f>
      </c>
      <c t="s">
        <v>27</v>
      </c>
    </row>
    <row r="193" spans="1:5" ht="12.75">
      <c r="A193" s="34" t="s">
        <v>57</v>
      </c>
      <c r="E193" s="35" t="s">
        <v>53</v>
      </c>
    </row>
    <row r="194" spans="1:5" ht="12.75">
      <c r="A194" s="36" t="s">
        <v>59</v>
      </c>
      <c r="E194" s="37" t="s">
        <v>53</v>
      </c>
    </row>
    <row r="195" spans="1:5" ht="12.75">
      <c r="A195" t="s">
        <v>61</v>
      </c>
      <c r="E195" s="35" t="s">
        <v>53</v>
      </c>
    </row>
    <row r="196" spans="1:16" ht="12.75">
      <c r="A196" s="24" t="s">
        <v>51</v>
      </c>
      <c s="29" t="s">
        <v>713</v>
      </c>
      <c s="29" t="s">
        <v>1006</v>
      </c>
      <c s="24" t="s">
        <v>53</v>
      </c>
      <c s="30" t="s">
        <v>715</v>
      </c>
      <c s="31" t="s">
        <v>129</v>
      </c>
      <c s="32">
        <v>25</v>
      </c>
      <c s="33">
        <v>0</v>
      </c>
      <c s="33">
        <f>ROUND(ROUND(H196,2)*ROUND(G196,3),2)</f>
      </c>
      <c s="31" t="s">
        <v>56</v>
      </c>
      <c r="O196">
        <f>(I196*21)/100</f>
      </c>
      <c t="s">
        <v>27</v>
      </c>
    </row>
    <row r="197" spans="1:5" ht="12.75">
      <c r="A197" s="34" t="s">
        <v>57</v>
      </c>
      <c r="E197" s="35" t="s">
        <v>53</v>
      </c>
    </row>
    <row r="198" spans="1:5" ht="12.75">
      <c r="A198" s="36" t="s">
        <v>59</v>
      </c>
      <c r="E198" s="37" t="s">
        <v>53</v>
      </c>
    </row>
    <row r="199" spans="1:5" ht="12.75">
      <c r="A199" t="s">
        <v>61</v>
      </c>
      <c r="E199" s="35" t="s">
        <v>53</v>
      </c>
    </row>
    <row r="200" spans="1:16" ht="12.75">
      <c r="A200" s="24" t="s">
        <v>653</v>
      </c>
      <c s="29" t="s">
        <v>716</v>
      </c>
      <c s="29" t="s">
        <v>1006</v>
      </c>
      <c s="24" t="s">
        <v>33</v>
      </c>
      <c s="30" t="s">
        <v>715</v>
      </c>
      <c s="31" t="s">
        <v>129</v>
      </c>
      <c s="32">
        <v>25</v>
      </c>
      <c s="33">
        <v>0</v>
      </c>
      <c s="33">
        <f>ROUND(ROUND(H200,2)*ROUND(G200,3),2)</f>
      </c>
      <c s="31" t="s">
        <v>56</v>
      </c>
      <c r="O200">
        <f>(I200*21)/100</f>
      </c>
      <c t="s">
        <v>27</v>
      </c>
    </row>
    <row r="201" spans="1:5" ht="12.75">
      <c r="A201" s="34" t="s">
        <v>57</v>
      </c>
      <c r="E201" s="35" t="s">
        <v>53</v>
      </c>
    </row>
    <row r="202" spans="1:5" ht="12.75">
      <c r="A202" s="36" t="s">
        <v>59</v>
      </c>
      <c r="E202" s="37" t="s">
        <v>53</v>
      </c>
    </row>
    <row r="203" spans="1:5" ht="12.75">
      <c r="A203" t="s">
        <v>61</v>
      </c>
      <c r="E203" s="35" t="s">
        <v>53</v>
      </c>
    </row>
    <row r="204" spans="1:16" ht="12.75">
      <c r="A204" s="24" t="s">
        <v>51</v>
      </c>
      <c s="29" t="s">
        <v>717</v>
      </c>
      <c s="29" t="s">
        <v>1007</v>
      </c>
      <c s="24" t="s">
        <v>53</v>
      </c>
      <c s="30" t="s">
        <v>1008</v>
      </c>
      <c s="31" t="s">
        <v>87</v>
      </c>
      <c s="32">
        <v>2.73</v>
      </c>
      <c s="33">
        <v>0</v>
      </c>
      <c s="33">
        <f>ROUND(ROUND(H204,2)*ROUND(G204,3),2)</f>
      </c>
      <c s="31" t="s">
        <v>56</v>
      </c>
      <c r="O204">
        <f>(I204*21)/100</f>
      </c>
      <c t="s">
        <v>27</v>
      </c>
    </row>
    <row r="205" spans="1:5" ht="12.75">
      <c r="A205" s="34" t="s">
        <v>57</v>
      </c>
      <c r="E205" s="35" t="s">
        <v>53</v>
      </c>
    </row>
    <row r="206" spans="1:5" ht="12.75">
      <c r="A206" s="36" t="s">
        <v>59</v>
      </c>
      <c r="E206" s="37" t="s">
        <v>53</v>
      </c>
    </row>
    <row r="207" spans="1:5" ht="12.75">
      <c r="A207" t="s">
        <v>61</v>
      </c>
      <c r="E207" s="35" t="s">
        <v>53</v>
      </c>
    </row>
    <row r="208" spans="1:16" ht="12.75">
      <c r="A208" s="24" t="s">
        <v>653</v>
      </c>
      <c s="29" t="s">
        <v>720</v>
      </c>
      <c s="29" t="s">
        <v>1007</v>
      </c>
      <c s="24" t="s">
        <v>33</v>
      </c>
      <c s="30" t="s">
        <v>1008</v>
      </c>
      <c s="31" t="s">
        <v>87</v>
      </c>
      <c s="32">
        <v>2.73</v>
      </c>
      <c s="33">
        <v>0</v>
      </c>
      <c s="33">
        <f>ROUND(ROUND(H208,2)*ROUND(G208,3),2)</f>
      </c>
      <c s="31" t="s">
        <v>56</v>
      </c>
      <c r="O208">
        <f>(I208*21)/100</f>
      </c>
      <c t="s">
        <v>27</v>
      </c>
    </row>
    <row r="209" spans="1:5" ht="12.75">
      <c r="A209" s="34" t="s">
        <v>57</v>
      </c>
      <c r="E209" s="35" t="s">
        <v>53</v>
      </c>
    </row>
    <row r="210" spans="1:5" ht="12.75">
      <c r="A210" s="36" t="s">
        <v>59</v>
      </c>
      <c r="E210" s="37" t="s">
        <v>53</v>
      </c>
    </row>
    <row r="211" spans="1:5" ht="12.75">
      <c r="A211" t="s">
        <v>61</v>
      </c>
      <c r="E211" s="35" t="s">
        <v>53</v>
      </c>
    </row>
    <row r="212" spans="1:16" ht="12.75">
      <c r="A212" s="24" t="s">
        <v>51</v>
      </c>
      <c s="29" t="s">
        <v>721</v>
      </c>
      <c s="29" t="s">
        <v>1009</v>
      </c>
      <c s="24" t="s">
        <v>53</v>
      </c>
      <c s="30" t="s">
        <v>1010</v>
      </c>
      <c s="31" t="s">
        <v>87</v>
      </c>
      <c s="32">
        <v>0.9</v>
      </c>
      <c s="33">
        <v>0</v>
      </c>
      <c s="33">
        <f>ROUND(ROUND(H212,2)*ROUND(G212,3),2)</f>
      </c>
      <c s="31" t="s">
        <v>56</v>
      </c>
      <c r="O212">
        <f>(I212*21)/100</f>
      </c>
      <c t="s">
        <v>27</v>
      </c>
    </row>
    <row r="213" spans="1:5" ht="12.75">
      <c r="A213" s="34" t="s">
        <v>57</v>
      </c>
      <c r="E213" s="35" t="s">
        <v>53</v>
      </c>
    </row>
    <row r="214" spans="1:5" ht="12.75">
      <c r="A214" s="36" t="s">
        <v>59</v>
      </c>
      <c r="E214" s="37" t="s">
        <v>53</v>
      </c>
    </row>
    <row r="215" spans="1:5" ht="12.75">
      <c r="A215" t="s">
        <v>61</v>
      </c>
      <c r="E215" s="35" t="s">
        <v>53</v>
      </c>
    </row>
    <row r="216" spans="1:16" ht="12.75">
      <c r="A216" s="24" t="s">
        <v>653</v>
      </c>
      <c s="29" t="s">
        <v>724</v>
      </c>
      <c s="29" t="s">
        <v>1009</v>
      </c>
      <c s="24" t="s">
        <v>33</v>
      </c>
      <c s="30" t="s">
        <v>1010</v>
      </c>
      <c s="31" t="s">
        <v>87</v>
      </c>
      <c s="32">
        <v>0.9</v>
      </c>
      <c s="33">
        <v>0</v>
      </c>
      <c s="33">
        <f>ROUND(ROUND(H216,2)*ROUND(G216,3),2)</f>
      </c>
      <c s="31" t="s">
        <v>56</v>
      </c>
      <c r="O216">
        <f>(I216*21)/100</f>
      </c>
      <c t="s">
        <v>27</v>
      </c>
    </row>
    <row r="217" spans="1:5" ht="12.75">
      <c r="A217" s="34" t="s">
        <v>57</v>
      </c>
      <c r="E217" s="35" t="s">
        <v>53</v>
      </c>
    </row>
    <row r="218" spans="1:5" ht="12.75">
      <c r="A218" s="36" t="s">
        <v>59</v>
      </c>
      <c r="E218" s="37" t="s">
        <v>53</v>
      </c>
    </row>
    <row r="219" spans="1:5" ht="12.75">
      <c r="A219" t="s">
        <v>61</v>
      </c>
      <c r="E219" s="35" t="s">
        <v>53</v>
      </c>
    </row>
    <row r="220" spans="1:16" ht="12.75">
      <c r="A220" s="24" t="s">
        <v>51</v>
      </c>
      <c s="29" t="s">
        <v>725</v>
      </c>
      <c s="29" t="s">
        <v>1011</v>
      </c>
      <c s="24" t="s">
        <v>53</v>
      </c>
      <c s="30" t="s">
        <v>727</v>
      </c>
      <c s="31" t="s">
        <v>129</v>
      </c>
      <c s="32">
        <v>2</v>
      </c>
      <c s="33">
        <v>0</v>
      </c>
      <c s="33">
        <f>ROUND(ROUND(H220,2)*ROUND(G220,3),2)</f>
      </c>
      <c s="31" t="s">
        <v>56</v>
      </c>
      <c r="O220">
        <f>(I220*21)/100</f>
      </c>
      <c t="s">
        <v>27</v>
      </c>
    </row>
    <row r="221" spans="1:5" ht="12.75">
      <c r="A221" s="34" t="s">
        <v>57</v>
      </c>
      <c r="E221" s="35" t="s">
        <v>53</v>
      </c>
    </row>
    <row r="222" spans="1:5" ht="12.75">
      <c r="A222" s="36" t="s">
        <v>59</v>
      </c>
      <c r="E222" s="37" t="s">
        <v>53</v>
      </c>
    </row>
    <row r="223" spans="1:5" ht="12.75">
      <c r="A223" t="s">
        <v>61</v>
      </c>
      <c r="E223" s="35" t="s">
        <v>53</v>
      </c>
    </row>
    <row r="224" spans="1:16" ht="12.75">
      <c r="A224" s="24" t="s">
        <v>653</v>
      </c>
      <c s="29" t="s">
        <v>728</v>
      </c>
      <c s="29" t="s">
        <v>1011</v>
      </c>
      <c s="24" t="s">
        <v>33</v>
      </c>
      <c s="30" t="s">
        <v>727</v>
      </c>
      <c s="31" t="s">
        <v>129</v>
      </c>
      <c s="32">
        <v>2</v>
      </c>
      <c s="33">
        <v>0</v>
      </c>
      <c s="33">
        <f>ROUND(ROUND(H224,2)*ROUND(G224,3),2)</f>
      </c>
      <c s="31" t="s">
        <v>56</v>
      </c>
      <c r="O224">
        <f>(I224*21)/100</f>
      </c>
      <c t="s">
        <v>27</v>
      </c>
    </row>
    <row r="225" spans="1:5" ht="12.75">
      <c r="A225" s="34" t="s">
        <v>57</v>
      </c>
      <c r="E225" s="35" t="s">
        <v>53</v>
      </c>
    </row>
    <row r="226" spans="1:5" ht="12.75">
      <c r="A226" s="36" t="s">
        <v>59</v>
      </c>
      <c r="E226" s="37" t="s">
        <v>53</v>
      </c>
    </row>
    <row r="227" spans="1:5" ht="12.75">
      <c r="A227" t="s">
        <v>61</v>
      </c>
      <c r="E227" s="35" t="s">
        <v>53</v>
      </c>
    </row>
    <row r="228" spans="1:16" ht="12.75">
      <c r="A228" s="24" t="s">
        <v>51</v>
      </c>
      <c s="29" t="s">
        <v>729</v>
      </c>
      <c s="29" t="s">
        <v>1012</v>
      </c>
      <c s="24" t="s">
        <v>53</v>
      </c>
      <c s="30" t="s">
        <v>731</v>
      </c>
      <c s="31" t="s">
        <v>129</v>
      </c>
      <c s="32">
        <v>2</v>
      </c>
      <c s="33">
        <v>0</v>
      </c>
      <c s="33">
        <f>ROUND(ROUND(H228,2)*ROUND(G228,3),2)</f>
      </c>
      <c s="31" t="s">
        <v>56</v>
      </c>
      <c r="O228">
        <f>(I228*21)/100</f>
      </c>
      <c t="s">
        <v>27</v>
      </c>
    </row>
    <row r="229" spans="1:5" ht="12.75">
      <c r="A229" s="34" t="s">
        <v>57</v>
      </c>
      <c r="E229" s="35" t="s">
        <v>53</v>
      </c>
    </row>
    <row r="230" spans="1:5" ht="12.75">
      <c r="A230" s="36" t="s">
        <v>59</v>
      </c>
      <c r="E230" s="37" t="s">
        <v>53</v>
      </c>
    </row>
    <row r="231" spans="1:5" ht="12.75">
      <c r="A231" t="s">
        <v>61</v>
      </c>
      <c r="E231" s="35" t="s">
        <v>53</v>
      </c>
    </row>
    <row r="232" spans="1:16" ht="12.75">
      <c r="A232" s="24" t="s">
        <v>653</v>
      </c>
      <c s="29" t="s">
        <v>732</v>
      </c>
      <c s="29" t="s">
        <v>1012</v>
      </c>
      <c s="24" t="s">
        <v>33</v>
      </c>
      <c s="30" t="s">
        <v>731</v>
      </c>
      <c s="31" t="s">
        <v>129</v>
      </c>
      <c s="32">
        <v>2</v>
      </c>
      <c s="33">
        <v>0</v>
      </c>
      <c s="33">
        <f>ROUND(ROUND(H232,2)*ROUND(G232,3),2)</f>
      </c>
      <c s="31" t="s">
        <v>56</v>
      </c>
      <c r="O232">
        <f>(I232*21)/100</f>
      </c>
      <c t="s">
        <v>27</v>
      </c>
    </row>
    <row r="233" spans="1:5" ht="12.75">
      <c r="A233" s="34" t="s">
        <v>57</v>
      </c>
      <c r="E233" s="35" t="s">
        <v>53</v>
      </c>
    </row>
    <row r="234" spans="1:5" ht="12.75">
      <c r="A234" s="36" t="s">
        <v>59</v>
      </c>
      <c r="E234" s="37" t="s">
        <v>53</v>
      </c>
    </row>
    <row r="235" spans="1:5" ht="12.75">
      <c r="A235" t="s">
        <v>61</v>
      </c>
      <c r="E235" s="35" t="s">
        <v>53</v>
      </c>
    </row>
    <row r="236" spans="1:16" ht="12.75">
      <c r="A236" s="24" t="s">
        <v>51</v>
      </c>
      <c s="29" t="s">
        <v>733</v>
      </c>
      <c s="29" t="s">
        <v>1013</v>
      </c>
      <c s="24" t="s">
        <v>53</v>
      </c>
      <c s="30" t="s">
        <v>735</v>
      </c>
      <c s="31" t="s">
        <v>87</v>
      </c>
      <c s="32">
        <v>2.6</v>
      </c>
      <c s="33">
        <v>0</v>
      </c>
      <c s="33">
        <f>ROUND(ROUND(H236,2)*ROUND(G236,3),2)</f>
      </c>
      <c s="31" t="s">
        <v>56</v>
      </c>
      <c r="O236">
        <f>(I236*21)/100</f>
      </c>
      <c t="s">
        <v>27</v>
      </c>
    </row>
    <row r="237" spans="1:5" ht="25.5">
      <c r="A237" s="34" t="s">
        <v>57</v>
      </c>
      <c r="E237" s="35" t="s">
        <v>1014</v>
      </c>
    </row>
    <row r="238" spans="1:5" ht="12.75">
      <c r="A238" s="36" t="s">
        <v>59</v>
      </c>
      <c r="E238" s="37" t="s">
        <v>53</v>
      </c>
    </row>
    <row r="239" spans="1:5" ht="12.75">
      <c r="A239" t="s">
        <v>61</v>
      </c>
      <c r="E239" s="35" t="s">
        <v>53</v>
      </c>
    </row>
    <row r="240" spans="1:16" ht="12.75">
      <c r="A240" s="24" t="s">
        <v>653</v>
      </c>
      <c s="29" t="s">
        <v>737</v>
      </c>
      <c s="29" t="s">
        <v>1013</v>
      </c>
      <c s="24" t="s">
        <v>33</v>
      </c>
      <c s="30" t="s">
        <v>735</v>
      </c>
      <c s="31" t="s">
        <v>87</v>
      </c>
      <c s="32">
        <v>2.6</v>
      </c>
      <c s="33">
        <v>0</v>
      </c>
      <c s="33">
        <f>ROUND(ROUND(H240,2)*ROUND(G240,3),2)</f>
      </c>
      <c s="31" t="s">
        <v>56</v>
      </c>
      <c r="O240">
        <f>(I240*21)/100</f>
      </c>
      <c t="s">
        <v>27</v>
      </c>
    </row>
    <row r="241" spans="1:5" ht="25.5">
      <c r="A241" s="34" t="s">
        <v>57</v>
      </c>
      <c r="E241" s="35" t="s">
        <v>736</v>
      </c>
    </row>
    <row r="242" spans="1:5" ht="12.75">
      <c r="A242" s="36" t="s">
        <v>59</v>
      </c>
      <c r="E242" s="37" t="s">
        <v>53</v>
      </c>
    </row>
    <row r="243" spans="1:5" ht="12.75">
      <c r="A243" t="s">
        <v>61</v>
      </c>
      <c r="E243" s="35" t="s">
        <v>53</v>
      </c>
    </row>
    <row r="244" spans="1:16" ht="12.75">
      <c r="A244" s="24" t="s">
        <v>51</v>
      </c>
      <c s="29" t="s">
        <v>739</v>
      </c>
      <c s="29" t="s">
        <v>1015</v>
      </c>
      <c s="24" t="s">
        <v>53</v>
      </c>
      <c s="30" t="s">
        <v>741</v>
      </c>
      <c s="31" t="s">
        <v>87</v>
      </c>
      <c s="32">
        <v>2.6</v>
      </c>
      <c s="33">
        <v>0</v>
      </c>
      <c s="33">
        <f>ROUND(ROUND(H244,2)*ROUND(G244,3),2)</f>
      </c>
      <c s="31" t="s">
        <v>56</v>
      </c>
      <c r="O244">
        <f>(I244*21)/100</f>
      </c>
      <c t="s">
        <v>27</v>
      </c>
    </row>
    <row r="245" spans="1:5" ht="12.75">
      <c r="A245" s="34" t="s">
        <v>57</v>
      </c>
      <c r="E245" s="35" t="s">
        <v>53</v>
      </c>
    </row>
    <row r="246" spans="1:5" ht="12.75">
      <c r="A246" s="36" t="s">
        <v>59</v>
      </c>
      <c r="E246" s="37" t="s">
        <v>53</v>
      </c>
    </row>
    <row r="247" spans="1:5" ht="12.75">
      <c r="A247" t="s">
        <v>61</v>
      </c>
      <c r="E247" s="35" t="s">
        <v>53</v>
      </c>
    </row>
    <row r="248" spans="1:16" ht="12.75">
      <c r="A248" s="24" t="s">
        <v>653</v>
      </c>
      <c s="29" t="s">
        <v>742</v>
      </c>
      <c s="29" t="s">
        <v>1015</v>
      </c>
      <c s="24" t="s">
        <v>33</v>
      </c>
      <c s="30" t="s">
        <v>741</v>
      </c>
      <c s="31" t="s">
        <v>87</v>
      </c>
      <c s="32">
        <v>2.6</v>
      </c>
      <c s="33">
        <v>0</v>
      </c>
      <c s="33">
        <f>ROUND(ROUND(H248,2)*ROUND(G248,3),2)</f>
      </c>
      <c s="31" t="s">
        <v>56</v>
      </c>
      <c r="O248">
        <f>(I248*21)/100</f>
      </c>
      <c t="s">
        <v>27</v>
      </c>
    </row>
    <row r="249" spans="1:5" ht="12.75">
      <c r="A249" s="34" t="s">
        <v>57</v>
      </c>
      <c r="E249" s="35" t="s">
        <v>53</v>
      </c>
    </row>
    <row r="250" spans="1:5" ht="12.75">
      <c r="A250" s="36" t="s">
        <v>59</v>
      </c>
      <c r="E250" s="37" t="s">
        <v>53</v>
      </c>
    </row>
    <row r="251" spans="1:5" ht="12.75">
      <c r="A251" t="s">
        <v>61</v>
      </c>
      <c r="E251" s="35" t="s">
        <v>53</v>
      </c>
    </row>
    <row r="252" spans="1:16" ht="12.75">
      <c r="A252" s="24" t="s">
        <v>51</v>
      </c>
      <c s="29" t="s">
        <v>743</v>
      </c>
      <c s="29" t="s">
        <v>1016</v>
      </c>
      <c s="24" t="s">
        <v>53</v>
      </c>
      <c s="30" t="s">
        <v>745</v>
      </c>
      <c s="31" t="s">
        <v>129</v>
      </c>
      <c s="32">
        <v>21</v>
      </c>
      <c s="33">
        <v>0</v>
      </c>
      <c s="33">
        <f>ROUND(ROUND(H252,2)*ROUND(G252,3),2)</f>
      </c>
      <c s="31" t="s">
        <v>56</v>
      </c>
      <c r="O252">
        <f>(I252*21)/100</f>
      </c>
      <c t="s">
        <v>27</v>
      </c>
    </row>
    <row r="253" spans="1:5" ht="12.75">
      <c r="A253" s="34" t="s">
        <v>57</v>
      </c>
      <c r="E253" s="35" t="s">
        <v>53</v>
      </c>
    </row>
    <row r="254" spans="1:5" ht="12.75">
      <c r="A254" s="36" t="s">
        <v>59</v>
      </c>
      <c r="E254" s="37" t="s">
        <v>53</v>
      </c>
    </row>
    <row r="255" spans="1:5" ht="12.75">
      <c r="A255" t="s">
        <v>61</v>
      </c>
      <c r="E255" s="35" t="s">
        <v>53</v>
      </c>
    </row>
    <row r="256" spans="1:16" ht="12.75">
      <c r="A256" s="24" t="s">
        <v>653</v>
      </c>
      <c s="29" t="s">
        <v>746</v>
      </c>
      <c s="29" t="s">
        <v>1016</v>
      </c>
      <c s="24" t="s">
        <v>33</v>
      </c>
      <c s="30" t="s">
        <v>745</v>
      </c>
      <c s="31" t="s">
        <v>129</v>
      </c>
      <c s="32">
        <v>21</v>
      </c>
      <c s="33">
        <v>0</v>
      </c>
      <c s="33">
        <f>ROUND(ROUND(H256,2)*ROUND(G256,3),2)</f>
      </c>
      <c s="31" t="s">
        <v>56</v>
      </c>
      <c r="O256">
        <f>(I256*21)/100</f>
      </c>
      <c t="s">
        <v>27</v>
      </c>
    </row>
    <row r="257" spans="1:5" ht="12.75">
      <c r="A257" s="34" t="s">
        <v>57</v>
      </c>
      <c r="E257" s="35" t="s">
        <v>53</v>
      </c>
    </row>
    <row r="258" spans="1:5" ht="12.75">
      <c r="A258" s="36" t="s">
        <v>59</v>
      </c>
      <c r="E258" s="37" t="s">
        <v>53</v>
      </c>
    </row>
    <row r="259" spans="1:5" ht="12.75">
      <c r="A259" t="s">
        <v>61</v>
      </c>
      <c r="E259" s="35" t="s">
        <v>53</v>
      </c>
    </row>
    <row r="260" spans="1:16" ht="12.75">
      <c r="A260" s="24" t="s">
        <v>51</v>
      </c>
      <c s="29" t="s">
        <v>747</v>
      </c>
      <c s="29" t="s">
        <v>1017</v>
      </c>
      <c s="24" t="s">
        <v>53</v>
      </c>
      <c s="30" t="s">
        <v>749</v>
      </c>
      <c s="31" t="s">
        <v>750</v>
      </c>
      <c s="32">
        <v>1</v>
      </c>
      <c s="33">
        <v>0</v>
      </c>
      <c s="33">
        <f>ROUND(ROUND(H260,2)*ROUND(G260,3),2)</f>
      </c>
      <c s="31" t="s">
        <v>56</v>
      </c>
      <c r="O260">
        <f>(I260*21)/100</f>
      </c>
      <c t="s">
        <v>27</v>
      </c>
    </row>
    <row r="261" spans="1:5" ht="12.75">
      <c r="A261" s="34" t="s">
        <v>57</v>
      </c>
      <c r="E261" s="35" t="s">
        <v>53</v>
      </c>
    </row>
    <row r="262" spans="1:5" ht="12.75">
      <c r="A262" s="36" t="s">
        <v>59</v>
      </c>
      <c r="E262" s="37" t="s">
        <v>53</v>
      </c>
    </row>
    <row r="263" spans="1:5" ht="12.75">
      <c r="A263" t="s">
        <v>61</v>
      </c>
      <c r="E263" s="35" t="s">
        <v>53</v>
      </c>
    </row>
    <row r="264" spans="1:16" ht="12.75">
      <c r="A264" s="24" t="s">
        <v>653</v>
      </c>
      <c s="29" t="s">
        <v>751</v>
      </c>
      <c s="29" t="s">
        <v>1017</v>
      </c>
      <c s="24" t="s">
        <v>33</v>
      </c>
      <c s="30" t="s">
        <v>749</v>
      </c>
      <c s="31" t="s">
        <v>750</v>
      </c>
      <c s="32">
        <v>1</v>
      </c>
      <c s="33">
        <v>0</v>
      </c>
      <c s="33">
        <f>ROUND(ROUND(H264,2)*ROUND(G264,3),2)</f>
      </c>
      <c s="31" t="s">
        <v>56</v>
      </c>
      <c r="O264">
        <f>(I264*21)/100</f>
      </c>
      <c t="s">
        <v>27</v>
      </c>
    </row>
    <row r="265" spans="1:5" ht="12.75">
      <c r="A265" s="34" t="s">
        <v>57</v>
      </c>
      <c r="E265" s="35" t="s">
        <v>53</v>
      </c>
    </row>
    <row r="266" spans="1:5" ht="12.75">
      <c r="A266" s="36" t="s">
        <v>59</v>
      </c>
      <c r="E266" s="37" t="s">
        <v>53</v>
      </c>
    </row>
    <row r="267" spans="1:5" ht="12.75">
      <c r="A267" t="s">
        <v>61</v>
      </c>
      <c r="E267" s="35" t="s">
        <v>53</v>
      </c>
    </row>
    <row r="268" spans="1:16" ht="12.75">
      <c r="A268" s="24" t="s">
        <v>51</v>
      </c>
      <c s="29" t="s">
        <v>752</v>
      </c>
      <c s="29" t="s">
        <v>1018</v>
      </c>
      <c s="24" t="s">
        <v>53</v>
      </c>
      <c s="30" t="s">
        <v>754</v>
      </c>
      <c s="31" t="s">
        <v>87</v>
      </c>
      <c s="32">
        <v>1.1</v>
      </c>
      <c s="33">
        <v>0</v>
      </c>
      <c s="33">
        <f>ROUND(ROUND(H268,2)*ROUND(G268,3),2)</f>
      </c>
      <c s="31" t="s">
        <v>56</v>
      </c>
      <c r="O268">
        <f>(I268*21)/100</f>
      </c>
      <c t="s">
        <v>27</v>
      </c>
    </row>
    <row r="269" spans="1:5" ht="12.75">
      <c r="A269" s="34" t="s">
        <v>57</v>
      </c>
      <c r="E269" s="35" t="s">
        <v>53</v>
      </c>
    </row>
    <row r="270" spans="1:5" ht="12.75">
      <c r="A270" s="36" t="s">
        <v>59</v>
      </c>
      <c r="E270" s="37" t="s">
        <v>53</v>
      </c>
    </row>
    <row r="271" spans="1:5" ht="12.75">
      <c r="A271" t="s">
        <v>61</v>
      </c>
      <c r="E271" s="35" t="s">
        <v>53</v>
      </c>
    </row>
    <row r="272" spans="1:16" ht="12.75">
      <c r="A272" s="24" t="s">
        <v>653</v>
      </c>
      <c s="29" t="s">
        <v>755</v>
      </c>
      <c s="29" t="s">
        <v>1018</v>
      </c>
      <c s="24" t="s">
        <v>33</v>
      </c>
      <c s="30" t="s">
        <v>754</v>
      </c>
      <c s="31" t="s">
        <v>87</v>
      </c>
      <c s="32">
        <v>1.1</v>
      </c>
      <c s="33">
        <v>0</v>
      </c>
      <c s="33">
        <f>ROUND(ROUND(H272,2)*ROUND(G272,3),2)</f>
      </c>
      <c s="31" t="s">
        <v>56</v>
      </c>
      <c r="O272">
        <f>(I272*21)/100</f>
      </c>
      <c t="s">
        <v>27</v>
      </c>
    </row>
    <row r="273" spans="1:5" ht="12.75">
      <c r="A273" s="34" t="s">
        <v>57</v>
      </c>
      <c r="E273" s="35" t="s">
        <v>53</v>
      </c>
    </row>
    <row r="274" spans="1:5" ht="12.75">
      <c r="A274" s="36" t="s">
        <v>59</v>
      </c>
      <c r="E274" s="37" t="s">
        <v>53</v>
      </c>
    </row>
    <row r="275" spans="1:5" ht="12.75">
      <c r="A275" t="s">
        <v>61</v>
      </c>
      <c r="E275" s="35" t="s">
        <v>53</v>
      </c>
    </row>
    <row r="276" spans="1:16" ht="12.75">
      <c r="A276" s="24" t="s">
        <v>51</v>
      </c>
      <c s="29" t="s">
        <v>756</v>
      </c>
      <c s="29" t="s">
        <v>1019</v>
      </c>
      <c s="24" t="s">
        <v>53</v>
      </c>
      <c s="30" t="s">
        <v>758</v>
      </c>
      <c s="31" t="s">
        <v>87</v>
      </c>
      <c s="32">
        <v>1.1</v>
      </c>
      <c s="33">
        <v>0</v>
      </c>
      <c s="33">
        <f>ROUND(ROUND(H276,2)*ROUND(G276,3),2)</f>
      </c>
      <c s="31" t="s">
        <v>56</v>
      </c>
      <c r="O276">
        <f>(I276*21)/100</f>
      </c>
      <c t="s">
        <v>27</v>
      </c>
    </row>
    <row r="277" spans="1:5" ht="12.75">
      <c r="A277" s="34" t="s">
        <v>57</v>
      </c>
      <c r="E277" s="35" t="s">
        <v>759</v>
      </c>
    </row>
    <row r="278" spans="1:5" ht="12.75">
      <c r="A278" s="36" t="s">
        <v>59</v>
      </c>
      <c r="E278" s="37" t="s">
        <v>53</v>
      </c>
    </row>
    <row r="279" spans="1:5" ht="12.75">
      <c r="A279" t="s">
        <v>61</v>
      </c>
      <c r="E279" s="35" t="s">
        <v>53</v>
      </c>
    </row>
    <row r="280" spans="1:16" ht="12.75">
      <c r="A280" s="24" t="s">
        <v>653</v>
      </c>
      <c s="29" t="s">
        <v>760</v>
      </c>
      <c s="29" t="s">
        <v>1019</v>
      </c>
      <c s="24" t="s">
        <v>33</v>
      </c>
      <c s="30" t="s">
        <v>758</v>
      </c>
      <c s="31" t="s">
        <v>87</v>
      </c>
      <c s="32">
        <v>1.1</v>
      </c>
      <c s="33">
        <v>0</v>
      </c>
      <c s="33">
        <f>ROUND(ROUND(H280,2)*ROUND(G280,3),2)</f>
      </c>
      <c s="31" t="s">
        <v>56</v>
      </c>
      <c r="O280">
        <f>(I280*21)/100</f>
      </c>
      <c t="s">
        <v>27</v>
      </c>
    </row>
    <row r="281" spans="1:5" ht="12.75">
      <c r="A281" s="34" t="s">
        <v>57</v>
      </c>
      <c r="E281" s="35" t="s">
        <v>759</v>
      </c>
    </row>
    <row r="282" spans="1:5" ht="12.75">
      <c r="A282" s="36" t="s">
        <v>59</v>
      </c>
      <c r="E282" s="37" t="s">
        <v>53</v>
      </c>
    </row>
    <row r="283" spans="1:5" ht="12.75">
      <c r="A283" t="s">
        <v>61</v>
      </c>
      <c r="E283" s="35" t="s">
        <v>53</v>
      </c>
    </row>
    <row r="284" spans="1:16" ht="12.75">
      <c r="A284" s="24" t="s">
        <v>51</v>
      </c>
      <c s="29" t="s">
        <v>761</v>
      </c>
      <c s="29" t="s">
        <v>1020</v>
      </c>
      <c s="24" t="s">
        <v>53</v>
      </c>
      <c s="30" t="s">
        <v>763</v>
      </c>
      <c s="31" t="s">
        <v>87</v>
      </c>
      <c s="32">
        <v>1.1</v>
      </c>
      <c s="33">
        <v>0</v>
      </c>
      <c s="33">
        <f>ROUND(ROUND(H284,2)*ROUND(G284,3),2)</f>
      </c>
      <c s="31" t="s">
        <v>56</v>
      </c>
      <c r="O284">
        <f>(I284*21)/100</f>
      </c>
      <c t="s">
        <v>27</v>
      </c>
    </row>
    <row r="285" spans="1:5" ht="12.75">
      <c r="A285" s="34" t="s">
        <v>57</v>
      </c>
      <c r="E285" s="35" t="s">
        <v>53</v>
      </c>
    </row>
    <row r="286" spans="1:5" ht="12.75">
      <c r="A286" s="36" t="s">
        <v>59</v>
      </c>
      <c r="E286" s="37" t="s">
        <v>53</v>
      </c>
    </row>
    <row r="287" spans="1:5" ht="12.75">
      <c r="A287" t="s">
        <v>61</v>
      </c>
      <c r="E287" s="35" t="s">
        <v>53</v>
      </c>
    </row>
    <row r="288" spans="1:16" ht="12.75">
      <c r="A288" s="24" t="s">
        <v>653</v>
      </c>
      <c s="29" t="s">
        <v>764</v>
      </c>
      <c s="29" t="s">
        <v>1020</v>
      </c>
      <c s="24" t="s">
        <v>33</v>
      </c>
      <c s="30" t="s">
        <v>763</v>
      </c>
      <c s="31" t="s">
        <v>87</v>
      </c>
      <c s="32">
        <v>1.1</v>
      </c>
      <c s="33">
        <v>0</v>
      </c>
      <c s="33">
        <f>ROUND(ROUND(H288,2)*ROUND(G288,3),2)</f>
      </c>
      <c s="31" t="s">
        <v>56</v>
      </c>
      <c r="O288">
        <f>(I288*21)/100</f>
      </c>
      <c t="s">
        <v>27</v>
      </c>
    </row>
    <row r="289" spans="1:5" ht="12.75">
      <c r="A289" s="34" t="s">
        <v>57</v>
      </c>
      <c r="E289" s="35" t="s">
        <v>53</v>
      </c>
    </row>
    <row r="290" spans="1:5" ht="12.75">
      <c r="A290" s="36" t="s">
        <v>59</v>
      </c>
      <c r="E290" s="37" t="s">
        <v>53</v>
      </c>
    </row>
    <row r="291" spans="1:5" ht="12.75">
      <c r="A291" t="s">
        <v>61</v>
      </c>
      <c r="E291" s="35" t="s">
        <v>53</v>
      </c>
    </row>
    <row r="292" spans="1:16" ht="12.75">
      <c r="A292" s="24" t="s">
        <v>51</v>
      </c>
      <c s="29" t="s">
        <v>765</v>
      </c>
      <c s="29" t="s">
        <v>1021</v>
      </c>
      <c s="24" t="s">
        <v>53</v>
      </c>
      <c s="30" t="s">
        <v>767</v>
      </c>
      <c s="31" t="s">
        <v>129</v>
      </c>
      <c s="32">
        <v>4</v>
      </c>
      <c s="33">
        <v>0</v>
      </c>
      <c s="33">
        <f>ROUND(ROUND(H292,2)*ROUND(G292,3),2)</f>
      </c>
      <c s="31" t="s">
        <v>56</v>
      </c>
      <c r="O292">
        <f>(I292*21)/100</f>
      </c>
      <c t="s">
        <v>27</v>
      </c>
    </row>
    <row r="293" spans="1:5" ht="12.75">
      <c r="A293" s="34" t="s">
        <v>57</v>
      </c>
      <c r="E293" s="35" t="s">
        <v>53</v>
      </c>
    </row>
    <row r="294" spans="1:5" ht="12.75">
      <c r="A294" s="36" t="s">
        <v>59</v>
      </c>
      <c r="E294" s="37" t="s">
        <v>53</v>
      </c>
    </row>
    <row r="295" spans="1:5" ht="12.75">
      <c r="A295" t="s">
        <v>61</v>
      </c>
      <c r="E295" s="35" t="s">
        <v>53</v>
      </c>
    </row>
    <row r="296" spans="1:16" ht="12.75">
      <c r="A296" s="24" t="s">
        <v>653</v>
      </c>
      <c s="29" t="s">
        <v>768</v>
      </c>
      <c s="29" t="s">
        <v>1021</v>
      </c>
      <c s="24" t="s">
        <v>33</v>
      </c>
      <c s="30" t="s">
        <v>767</v>
      </c>
      <c s="31" t="s">
        <v>129</v>
      </c>
      <c s="32">
        <v>4</v>
      </c>
      <c s="33">
        <v>0</v>
      </c>
      <c s="33">
        <f>ROUND(ROUND(H296,2)*ROUND(G296,3),2)</f>
      </c>
      <c s="31" t="s">
        <v>56</v>
      </c>
      <c r="O296">
        <f>(I296*21)/100</f>
      </c>
      <c t="s">
        <v>27</v>
      </c>
    </row>
    <row r="297" spans="1:5" ht="12.75">
      <c r="A297" s="34" t="s">
        <v>57</v>
      </c>
      <c r="E297" s="35" t="s">
        <v>53</v>
      </c>
    </row>
    <row r="298" spans="1:5" ht="12.75">
      <c r="A298" s="36" t="s">
        <v>59</v>
      </c>
      <c r="E298" s="37" t="s">
        <v>53</v>
      </c>
    </row>
    <row r="299" spans="1:5" ht="12.75">
      <c r="A299" t="s">
        <v>61</v>
      </c>
      <c r="E299" s="35" t="s">
        <v>53</v>
      </c>
    </row>
    <row r="300" spans="1:18" ht="12.75" customHeight="1">
      <c r="A300" s="6" t="s">
        <v>49</v>
      </c>
      <c s="6"/>
      <c s="40" t="s">
        <v>769</v>
      </c>
      <c s="6"/>
      <c s="27" t="s">
        <v>770</v>
      </c>
      <c s="6"/>
      <c s="6"/>
      <c s="6"/>
      <c s="41">
        <f>0+Q300</f>
      </c>
      <c s="6"/>
      <c r="O300">
        <f>0+R300</f>
      </c>
      <c r="Q300">
        <f>0+I301+I305+I309+I313+I317+I321+I325+I329+I333+I337+I341+I345+I349+I353+I357+I361+I365+I369+I373+I377</f>
      </c>
      <c>
        <f>0+O301+O305+O309+O313+O317+O321+O325+O329+O333+O337+O341+O345+O349+O353+O357+O361+O365+O369+O373+O377</f>
      </c>
    </row>
    <row r="301" spans="1:16" ht="12.75">
      <c r="A301" s="24" t="s">
        <v>51</v>
      </c>
      <c s="29" t="s">
        <v>771</v>
      </c>
      <c s="29" t="s">
        <v>1022</v>
      </c>
      <c s="24" t="s">
        <v>53</v>
      </c>
      <c s="30" t="s">
        <v>773</v>
      </c>
      <c s="31" t="s">
        <v>658</v>
      </c>
      <c s="32">
        <v>1</v>
      </c>
      <c s="33">
        <v>0</v>
      </c>
      <c s="33">
        <f>ROUND(ROUND(H301,2)*ROUND(G301,3),2)</f>
      </c>
      <c s="31" t="s">
        <v>56</v>
      </c>
      <c r="O301">
        <f>(I301*21)/100</f>
      </c>
      <c t="s">
        <v>27</v>
      </c>
    </row>
    <row r="302" spans="1:5" ht="12.75">
      <c r="A302" s="34" t="s">
        <v>57</v>
      </c>
      <c r="E302" s="35" t="s">
        <v>774</v>
      </c>
    </row>
    <row r="303" spans="1:5" ht="12.75">
      <c r="A303" s="36" t="s">
        <v>59</v>
      </c>
      <c r="E303" s="37" t="s">
        <v>53</v>
      </c>
    </row>
    <row r="304" spans="1:5" ht="12.75">
      <c r="A304" t="s">
        <v>61</v>
      </c>
      <c r="E304" s="35" t="s">
        <v>53</v>
      </c>
    </row>
    <row r="305" spans="1:16" ht="12.75">
      <c r="A305" s="24" t="s">
        <v>653</v>
      </c>
      <c s="29" t="s">
        <v>775</v>
      </c>
      <c s="29" t="s">
        <v>1022</v>
      </c>
      <c s="24" t="s">
        <v>33</v>
      </c>
      <c s="30" t="s">
        <v>773</v>
      </c>
      <c s="31" t="s">
        <v>658</v>
      </c>
      <c s="32">
        <v>1</v>
      </c>
      <c s="33">
        <v>0</v>
      </c>
      <c s="33">
        <f>ROUND(ROUND(H305,2)*ROUND(G305,3),2)</f>
      </c>
      <c s="31" t="s">
        <v>56</v>
      </c>
      <c r="O305">
        <f>(I305*21)/100</f>
      </c>
      <c t="s">
        <v>27</v>
      </c>
    </row>
    <row r="306" spans="1:5" ht="12.75">
      <c r="A306" s="34" t="s">
        <v>57</v>
      </c>
      <c r="E306" s="35" t="s">
        <v>774</v>
      </c>
    </row>
    <row r="307" spans="1:5" ht="12.75">
      <c r="A307" s="36" t="s">
        <v>59</v>
      </c>
      <c r="E307" s="37" t="s">
        <v>53</v>
      </c>
    </row>
    <row r="308" spans="1:5" ht="12.75">
      <c r="A308" t="s">
        <v>61</v>
      </c>
      <c r="E308" s="35" t="s">
        <v>53</v>
      </c>
    </row>
    <row r="309" spans="1:16" ht="12.75">
      <c r="A309" s="24" t="s">
        <v>51</v>
      </c>
      <c s="29" t="s">
        <v>776</v>
      </c>
      <c s="29" t="s">
        <v>1023</v>
      </c>
      <c s="24" t="s">
        <v>53</v>
      </c>
      <c s="30" t="s">
        <v>778</v>
      </c>
      <c s="31" t="s">
        <v>658</v>
      </c>
      <c s="32">
        <v>1</v>
      </c>
      <c s="33">
        <v>0</v>
      </c>
      <c s="33">
        <f>ROUND(ROUND(H309,2)*ROUND(G309,3),2)</f>
      </c>
      <c s="31" t="s">
        <v>56</v>
      </c>
      <c r="O309">
        <f>(I309*21)/100</f>
      </c>
      <c t="s">
        <v>27</v>
      </c>
    </row>
    <row r="310" spans="1:5" ht="12.75">
      <c r="A310" s="34" t="s">
        <v>57</v>
      </c>
      <c r="E310" s="35" t="s">
        <v>53</v>
      </c>
    </row>
    <row r="311" spans="1:5" ht="12.75">
      <c r="A311" s="36" t="s">
        <v>59</v>
      </c>
      <c r="E311" s="37" t="s">
        <v>53</v>
      </c>
    </row>
    <row r="312" spans="1:5" ht="12.75">
      <c r="A312" t="s">
        <v>61</v>
      </c>
      <c r="E312" s="35" t="s">
        <v>53</v>
      </c>
    </row>
    <row r="313" spans="1:16" ht="12.75">
      <c r="A313" s="24" t="s">
        <v>653</v>
      </c>
      <c s="29" t="s">
        <v>779</v>
      </c>
      <c s="29" t="s">
        <v>1023</v>
      </c>
      <c s="24" t="s">
        <v>33</v>
      </c>
      <c s="30" t="s">
        <v>778</v>
      </c>
      <c s="31" t="s">
        <v>658</v>
      </c>
      <c s="32">
        <v>1</v>
      </c>
      <c s="33">
        <v>0</v>
      </c>
      <c s="33">
        <f>ROUND(ROUND(H313,2)*ROUND(G313,3),2)</f>
      </c>
      <c s="31" t="s">
        <v>56</v>
      </c>
      <c r="O313">
        <f>(I313*21)/100</f>
      </c>
      <c t="s">
        <v>27</v>
      </c>
    </row>
    <row r="314" spans="1:5" ht="12.75">
      <c r="A314" s="34" t="s">
        <v>57</v>
      </c>
      <c r="E314" s="35" t="s">
        <v>53</v>
      </c>
    </row>
    <row r="315" spans="1:5" ht="12.75">
      <c r="A315" s="36" t="s">
        <v>59</v>
      </c>
      <c r="E315" s="37" t="s">
        <v>53</v>
      </c>
    </row>
    <row r="316" spans="1:5" ht="12.75">
      <c r="A316" t="s">
        <v>61</v>
      </c>
      <c r="E316" s="35" t="s">
        <v>53</v>
      </c>
    </row>
    <row r="317" spans="1:16" ht="12.75">
      <c r="A317" s="24" t="s">
        <v>51</v>
      </c>
      <c s="29" t="s">
        <v>780</v>
      </c>
      <c s="29" t="s">
        <v>1024</v>
      </c>
      <c s="24" t="s">
        <v>53</v>
      </c>
      <c s="30" t="s">
        <v>782</v>
      </c>
      <c s="31" t="s">
        <v>658</v>
      </c>
      <c s="32">
        <v>2</v>
      </c>
      <c s="33">
        <v>0</v>
      </c>
      <c s="33">
        <f>ROUND(ROUND(H317,2)*ROUND(G317,3),2)</f>
      </c>
      <c s="31" t="s">
        <v>56</v>
      </c>
      <c r="O317">
        <f>(I317*21)/100</f>
      </c>
      <c t="s">
        <v>27</v>
      </c>
    </row>
    <row r="318" spans="1:5" ht="38.25">
      <c r="A318" s="34" t="s">
        <v>57</v>
      </c>
      <c r="E318" s="35" t="s">
        <v>783</v>
      </c>
    </row>
    <row r="319" spans="1:5" ht="12.75">
      <c r="A319" s="36" t="s">
        <v>59</v>
      </c>
      <c r="E319" s="37" t="s">
        <v>53</v>
      </c>
    </row>
    <row r="320" spans="1:5" ht="12.75">
      <c r="A320" t="s">
        <v>61</v>
      </c>
      <c r="E320" s="35" t="s">
        <v>53</v>
      </c>
    </row>
    <row r="321" spans="1:16" ht="12.75">
      <c r="A321" s="24" t="s">
        <v>653</v>
      </c>
      <c s="29" t="s">
        <v>784</v>
      </c>
      <c s="29" t="s">
        <v>1024</v>
      </c>
      <c s="24" t="s">
        <v>33</v>
      </c>
      <c s="30" t="s">
        <v>782</v>
      </c>
      <c s="31" t="s">
        <v>658</v>
      </c>
      <c s="32">
        <v>2</v>
      </c>
      <c s="33">
        <v>0</v>
      </c>
      <c s="33">
        <f>ROUND(ROUND(H321,2)*ROUND(G321,3),2)</f>
      </c>
      <c s="31" t="s">
        <v>56</v>
      </c>
      <c r="O321">
        <f>(I321*21)/100</f>
      </c>
      <c t="s">
        <v>27</v>
      </c>
    </row>
    <row r="322" spans="1:5" ht="38.25">
      <c r="A322" s="34" t="s">
        <v>57</v>
      </c>
      <c r="E322" s="35" t="s">
        <v>783</v>
      </c>
    </row>
    <row r="323" spans="1:5" ht="12.75">
      <c r="A323" s="36" t="s">
        <v>59</v>
      </c>
      <c r="E323" s="37" t="s">
        <v>53</v>
      </c>
    </row>
    <row r="324" spans="1:5" ht="12.75">
      <c r="A324" t="s">
        <v>61</v>
      </c>
      <c r="E324" s="35" t="s">
        <v>53</v>
      </c>
    </row>
    <row r="325" spans="1:16" ht="12.75">
      <c r="A325" s="24" t="s">
        <v>51</v>
      </c>
      <c s="29" t="s">
        <v>785</v>
      </c>
      <c s="29" t="s">
        <v>1025</v>
      </c>
      <c s="24" t="s">
        <v>53</v>
      </c>
      <c s="30" t="s">
        <v>787</v>
      </c>
      <c s="31" t="s">
        <v>658</v>
      </c>
      <c s="32">
        <v>2</v>
      </c>
      <c s="33">
        <v>0</v>
      </c>
      <c s="33">
        <f>ROUND(ROUND(H325,2)*ROUND(G325,3),2)</f>
      </c>
      <c s="31" t="s">
        <v>56</v>
      </c>
      <c r="O325">
        <f>(I325*21)/100</f>
      </c>
      <c t="s">
        <v>27</v>
      </c>
    </row>
    <row r="326" spans="1:5" ht="12.75">
      <c r="A326" s="34" t="s">
        <v>57</v>
      </c>
      <c r="E326" s="35" t="s">
        <v>53</v>
      </c>
    </row>
    <row r="327" spans="1:5" ht="12.75">
      <c r="A327" s="36" t="s">
        <v>59</v>
      </c>
      <c r="E327" s="37" t="s">
        <v>53</v>
      </c>
    </row>
    <row r="328" spans="1:5" ht="12.75">
      <c r="A328" t="s">
        <v>61</v>
      </c>
      <c r="E328" s="35" t="s">
        <v>53</v>
      </c>
    </row>
    <row r="329" spans="1:16" ht="12.75">
      <c r="A329" s="24" t="s">
        <v>653</v>
      </c>
      <c s="29" t="s">
        <v>788</v>
      </c>
      <c s="29" t="s">
        <v>1025</v>
      </c>
      <c s="24" t="s">
        <v>33</v>
      </c>
      <c s="30" t="s">
        <v>787</v>
      </c>
      <c s="31" t="s">
        <v>658</v>
      </c>
      <c s="32">
        <v>2</v>
      </c>
      <c s="33">
        <v>0</v>
      </c>
      <c s="33">
        <f>ROUND(ROUND(H329,2)*ROUND(G329,3),2)</f>
      </c>
      <c s="31" t="s">
        <v>56</v>
      </c>
      <c r="O329">
        <f>(I329*21)/100</f>
      </c>
      <c t="s">
        <v>27</v>
      </c>
    </row>
    <row r="330" spans="1:5" ht="12.75">
      <c r="A330" s="34" t="s">
        <v>57</v>
      </c>
      <c r="E330" s="35" t="s">
        <v>53</v>
      </c>
    </row>
    <row r="331" spans="1:5" ht="12.75">
      <c r="A331" s="36" t="s">
        <v>59</v>
      </c>
      <c r="E331" s="37" t="s">
        <v>53</v>
      </c>
    </row>
    <row r="332" spans="1:5" ht="12.75">
      <c r="A332" t="s">
        <v>61</v>
      </c>
      <c r="E332" s="35" t="s">
        <v>53</v>
      </c>
    </row>
    <row r="333" spans="1:16" ht="12.75">
      <c r="A333" s="24" t="s">
        <v>51</v>
      </c>
      <c s="29" t="s">
        <v>789</v>
      </c>
      <c s="29" t="s">
        <v>1026</v>
      </c>
      <c s="24" t="s">
        <v>53</v>
      </c>
      <c s="30" t="s">
        <v>791</v>
      </c>
      <c s="31" t="s">
        <v>658</v>
      </c>
      <c s="32">
        <v>2</v>
      </c>
      <c s="33">
        <v>0</v>
      </c>
      <c s="33">
        <f>ROUND(ROUND(H333,2)*ROUND(G333,3),2)</f>
      </c>
      <c s="31" t="s">
        <v>56</v>
      </c>
      <c r="O333">
        <f>(I333*21)/100</f>
      </c>
      <c t="s">
        <v>27</v>
      </c>
    </row>
    <row r="334" spans="1:5" ht="12.75">
      <c r="A334" s="34" t="s">
        <v>57</v>
      </c>
      <c r="E334" s="35" t="s">
        <v>792</v>
      </c>
    </row>
    <row r="335" spans="1:5" ht="12.75">
      <c r="A335" s="36" t="s">
        <v>59</v>
      </c>
      <c r="E335" s="37" t="s">
        <v>53</v>
      </c>
    </row>
    <row r="336" spans="1:5" ht="12.75">
      <c r="A336" t="s">
        <v>61</v>
      </c>
      <c r="E336" s="35" t="s">
        <v>53</v>
      </c>
    </row>
    <row r="337" spans="1:16" ht="12.75">
      <c r="A337" s="24" t="s">
        <v>653</v>
      </c>
      <c s="29" t="s">
        <v>793</v>
      </c>
      <c s="29" t="s">
        <v>1026</v>
      </c>
      <c s="24" t="s">
        <v>33</v>
      </c>
      <c s="30" t="s">
        <v>791</v>
      </c>
      <c s="31" t="s">
        <v>658</v>
      </c>
      <c s="32">
        <v>2</v>
      </c>
      <c s="33">
        <v>0</v>
      </c>
      <c s="33">
        <f>ROUND(ROUND(H337,2)*ROUND(G337,3),2)</f>
      </c>
      <c s="31" t="s">
        <v>56</v>
      </c>
      <c r="O337">
        <f>(I337*21)/100</f>
      </c>
      <c t="s">
        <v>27</v>
      </c>
    </row>
    <row r="338" spans="1:5" ht="12.75">
      <c r="A338" s="34" t="s">
        <v>57</v>
      </c>
      <c r="E338" s="35" t="s">
        <v>792</v>
      </c>
    </row>
    <row r="339" spans="1:5" ht="12.75">
      <c r="A339" s="36" t="s">
        <v>59</v>
      </c>
      <c r="E339" s="37" t="s">
        <v>53</v>
      </c>
    </row>
    <row r="340" spans="1:5" ht="12.75">
      <c r="A340" t="s">
        <v>61</v>
      </c>
      <c r="E340" s="35" t="s">
        <v>53</v>
      </c>
    </row>
    <row r="341" spans="1:16" ht="12.75">
      <c r="A341" s="24" t="s">
        <v>51</v>
      </c>
      <c s="29" t="s">
        <v>794</v>
      </c>
      <c s="29" t="s">
        <v>1027</v>
      </c>
      <c s="24" t="s">
        <v>53</v>
      </c>
      <c s="30" t="s">
        <v>796</v>
      </c>
      <c s="31" t="s">
        <v>658</v>
      </c>
      <c s="32">
        <v>2</v>
      </c>
      <c s="33">
        <v>0</v>
      </c>
      <c s="33">
        <f>ROUND(ROUND(H341,2)*ROUND(G341,3),2)</f>
      </c>
      <c s="31" t="s">
        <v>56</v>
      </c>
      <c r="O341">
        <f>(I341*21)/100</f>
      </c>
      <c t="s">
        <v>27</v>
      </c>
    </row>
    <row r="342" spans="1:5" ht="12.75">
      <c r="A342" s="34" t="s">
        <v>57</v>
      </c>
      <c r="E342" s="35" t="s">
        <v>53</v>
      </c>
    </row>
    <row r="343" spans="1:5" ht="12.75">
      <c r="A343" s="36" t="s">
        <v>59</v>
      </c>
      <c r="E343" s="37" t="s">
        <v>53</v>
      </c>
    </row>
    <row r="344" spans="1:5" ht="12.75">
      <c r="A344" t="s">
        <v>61</v>
      </c>
      <c r="E344" s="35" t="s">
        <v>53</v>
      </c>
    </row>
    <row r="345" spans="1:16" ht="12.75">
      <c r="A345" s="24" t="s">
        <v>653</v>
      </c>
      <c s="29" t="s">
        <v>797</v>
      </c>
      <c s="29" t="s">
        <v>1027</v>
      </c>
      <c s="24" t="s">
        <v>33</v>
      </c>
      <c s="30" t="s">
        <v>796</v>
      </c>
      <c s="31" t="s">
        <v>658</v>
      </c>
      <c s="32">
        <v>2</v>
      </c>
      <c s="33">
        <v>0</v>
      </c>
      <c s="33">
        <f>ROUND(ROUND(H345,2)*ROUND(G345,3),2)</f>
      </c>
      <c s="31" t="s">
        <v>56</v>
      </c>
      <c r="O345">
        <f>(I345*21)/100</f>
      </c>
      <c t="s">
        <v>27</v>
      </c>
    </row>
    <row r="346" spans="1:5" ht="12.75">
      <c r="A346" s="34" t="s">
        <v>57</v>
      </c>
      <c r="E346" s="35" t="s">
        <v>53</v>
      </c>
    </row>
    <row r="347" spans="1:5" ht="12.75">
      <c r="A347" s="36" t="s">
        <v>59</v>
      </c>
      <c r="E347" s="37" t="s">
        <v>53</v>
      </c>
    </row>
    <row r="348" spans="1:5" ht="12.75">
      <c r="A348" t="s">
        <v>61</v>
      </c>
      <c r="E348" s="35" t="s">
        <v>53</v>
      </c>
    </row>
    <row r="349" spans="1:16" ht="12.75">
      <c r="A349" s="24" t="s">
        <v>51</v>
      </c>
      <c s="29" t="s">
        <v>798</v>
      </c>
      <c s="29" t="s">
        <v>1028</v>
      </c>
      <c s="24" t="s">
        <v>53</v>
      </c>
      <c s="30" t="s">
        <v>800</v>
      </c>
      <c s="31" t="s">
        <v>658</v>
      </c>
      <c s="32">
        <v>2</v>
      </c>
      <c s="33">
        <v>0</v>
      </c>
      <c s="33">
        <f>ROUND(ROUND(H349,2)*ROUND(G349,3),2)</f>
      </c>
      <c s="31" t="s">
        <v>56</v>
      </c>
      <c r="O349">
        <f>(I349*21)/100</f>
      </c>
      <c t="s">
        <v>27</v>
      </c>
    </row>
    <row r="350" spans="1:5" ht="12.75">
      <c r="A350" s="34" t="s">
        <v>57</v>
      </c>
      <c r="E350" s="35" t="s">
        <v>1029</v>
      </c>
    </row>
    <row r="351" spans="1:5" ht="12.75">
      <c r="A351" s="36" t="s">
        <v>59</v>
      </c>
      <c r="E351" s="37" t="s">
        <v>53</v>
      </c>
    </row>
    <row r="352" spans="1:5" ht="12.75">
      <c r="A352" t="s">
        <v>61</v>
      </c>
      <c r="E352" s="35" t="s">
        <v>53</v>
      </c>
    </row>
    <row r="353" spans="1:16" ht="12.75">
      <c r="A353" s="24" t="s">
        <v>653</v>
      </c>
      <c s="29" t="s">
        <v>802</v>
      </c>
      <c s="29" t="s">
        <v>1028</v>
      </c>
      <c s="24" t="s">
        <v>33</v>
      </c>
      <c s="30" t="s">
        <v>800</v>
      </c>
      <c s="31" t="s">
        <v>658</v>
      </c>
      <c s="32">
        <v>2</v>
      </c>
      <c s="33">
        <v>0</v>
      </c>
      <c s="33">
        <f>ROUND(ROUND(H353,2)*ROUND(G353,3),2)</f>
      </c>
      <c s="31" t="s">
        <v>56</v>
      </c>
      <c r="O353">
        <f>(I353*21)/100</f>
      </c>
      <c t="s">
        <v>27</v>
      </c>
    </row>
    <row r="354" spans="1:5" ht="12.75">
      <c r="A354" s="34" t="s">
        <v>57</v>
      </c>
      <c r="E354" s="35" t="s">
        <v>1029</v>
      </c>
    </row>
    <row r="355" spans="1:5" ht="12.75">
      <c r="A355" s="36" t="s">
        <v>59</v>
      </c>
      <c r="E355" s="37" t="s">
        <v>53</v>
      </c>
    </row>
    <row r="356" spans="1:5" ht="12.75">
      <c r="A356" t="s">
        <v>61</v>
      </c>
      <c r="E356" s="35" t="s">
        <v>53</v>
      </c>
    </row>
    <row r="357" spans="1:16" ht="12.75">
      <c r="A357" s="24" t="s">
        <v>51</v>
      </c>
      <c s="29" t="s">
        <v>803</v>
      </c>
      <c s="29" t="s">
        <v>1030</v>
      </c>
      <c s="24" t="s">
        <v>53</v>
      </c>
      <c s="30" t="s">
        <v>809</v>
      </c>
      <c s="31" t="s">
        <v>658</v>
      </c>
      <c s="32">
        <v>2</v>
      </c>
      <c s="33">
        <v>0</v>
      </c>
      <c s="33">
        <f>ROUND(ROUND(H357,2)*ROUND(G357,3),2)</f>
      </c>
      <c s="31" t="s">
        <v>56</v>
      </c>
      <c r="O357">
        <f>(I357*21)/100</f>
      </c>
      <c t="s">
        <v>27</v>
      </c>
    </row>
    <row r="358" spans="1:5" ht="25.5">
      <c r="A358" s="34" t="s">
        <v>57</v>
      </c>
      <c r="E358" s="35" t="s">
        <v>810</v>
      </c>
    </row>
    <row r="359" spans="1:5" ht="12.75">
      <c r="A359" s="36" t="s">
        <v>59</v>
      </c>
      <c r="E359" s="37" t="s">
        <v>53</v>
      </c>
    </row>
    <row r="360" spans="1:5" ht="12.75">
      <c r="A360" t="s">
        <v>61</v>
      </c>
      <c r="E360" s="35" t="s">
        <v>53</v>
      </c>
    </row>
    <row r="361" spans="1:16" ht="12.75">
      <c r="A361" s="24" t="s">
        <v>653</v>
      </c>
      <c s="29" t="s">
        <v>806</v>
      </c>
      <c s="29" t="s">
        <v>1030</v>
      </c>
      <c s="24" t="s">
        <v>33</v>
      </c>
      <c s="30" t="s">
        <v>809</v>
      </c>
      <c s="31" t="s">
        <v>658</v>
      </c>
      <c s="32">
        <v>2</v>
      </c>
      <c s="33">
        <v>0</v>
      </c>
      <c s="33">
        <f>ROUND(ROUND(H361,2)*ROUND(G361,3),2)</f>
      </c>
      <c s="31" t="s">
        <v>56</v>
      </c>
      <c r="O361">
        <f>(I361*21)/100</f>
      </c>
      <c t="s">
        <v>27</v>
      </c>
    </row>
    <row r="362" spans="1:5" ht="25.5">
      <c r="A362" s="34" t="s">
        <v>57</v>
      </c>
      <c r="E362" s="35" t="s">
        <v>810</v>
      </c>
    </row>
    <row r="363" spans="1:5" ht="12.75">
      <c r="A363" s="36" t="s">
        <v>59</v>
      </c>
      <c r="E363" s="37" t="s">
        <v>53</v>
      </c>
    </row>
    <row r="364" spans="1:5" ht="12.75">
      <c r="A364" t="s">
        <v>61</v>
      </c>
      <c r="E364" s="35" t="s">
        <v>53</v>
      </c>
    </row>
    <row r="365" spans="1:16" ht="12.75">
      <c r="A365" s="24" t="s">
        <v>51</v>
      </c>
      <c s="29" t="s">
        <v>807</v>
      </c>
      <c s="29" t="s">
        <v>1031</v>
      </c>
      <c s="24" t="s">
        <v>53</v>
      </c>
      <c s="30" t="s">
        <v>814</v>
      </c>
      <c s="31" t="s">
        <v>658</v>
      </c>
      <c s="32">
        <v>2</v>
      </c>
      <c s="33">
        <v>0</v>
      </c>
      <c s="33">
        <f>ROUND(ROUND(H365,2)*ROUND(G365,3),2)</f>
      </c>
      <c s="31" t="s">
        <v>56</v>
      </c>
      <c r="O365">
        <f>(I365*21)/100</f>
      </c>
      <c t="s">
        <v>27</v>
      </c>
    </row>
    <row r="366" spans="1:5" ht="12.75">
      <c r="A366" s="34" t="s">
        <v>57</v>
      </c>
      <c r="E366" s="35" t="s">
        <v>53</v>
      </c>
    </row>
    <row r="367" spans="1:5" ht="12.75">
      <c r="A367" s="36" t="s">
        <v>59</v>
      </c>
      <c r="E367" s="37" t="s">
        <v>53</v>
      </c>
    </row>
    <row r="368" spans="1:5" ht="12.75">
      <c r="A368" t="s">
        <v>61</v>
      </c>
      <c r="E368" s="35" t="s">
        <v>53</v>
      </c>
    </row>
    <row r="369" spans="1:16" ht="12.75">
      <c r="A369" s="24" t="s">
        <v>653</v>
      </c>
      <c s="29" t="s">
        <v>811</v>
      </c>
      <c s="29" t="s">
        <v>1031</v>
      </c>
      <c s="24" t="s">
        <v>33</v>
      </c>
      <c s="30" t="s">
        <v>814</v>
      </c>
      <c s="31" t="s">
        <v>658</v>
      </c>
      <c s="32">
        <v>2</v>
      </c>
      <c s="33">
        <v>0</v>
      </c>
      <c s="33">
        <f>ROUND(ROUND(H369,2)*ROUND(G369,3),2)</f>
      </c>
      <c s="31" t="s">
        <v>56</v>
      </c>
      <c r="O369">
        <f>(I369*21)/100</f>
      </c>
      <c t="s">
        <v>27</v>
      </c>
    </row>
    <row r="370" spans="1:5" ht="12.75">
      <c r="A370" s="34" t="s">
        <v>57</v>
      </c>
      <c r="E370" s="35" t="s">
        <v>53</v>
      </c>
    </row>
    <row r="371" spans="1:5" ht="12.75">
      <c r="A371" s="36" t="s">
        <v>59</v>
      </c>
      <c r="E371" s="37" t="s">
        <v>53</v>
      </c>
    </row>
    <row r="372" spans="1:5" ht="12.75">
      <c r="A372" t="s">
        <v>61</v>
      </c>
      <c r="E372" s="35" t="s">
        <v>53</v>
      </c>
    </row>
    <row r="373" spans="1:16" ht="12.75">
      <c r="A373" s="24" t="s">
        <v>51</v>
      </c>
      <c s="29" t="s">
        <v>812</v>
      </c>
      <c s="29" t="s">
        <v>1032</v>
      </c>
      <c s="24" t="s">
        <v>53</v>
      </c>
      <c s="30" t="s">
        <v>818</v>
      </c>
      <c s="31" t="s">
        <v>658</v>
      </c>
      <c s="32">
        <v>2</v>
      </c>
      <c s="33">
        <v>0</v>
      </c>
      <c s="33">
        <f>ROUND(ROUND(H373,2)*ROUND(G373,3),2)</f>
      </c>
      <c s="31" t="s">
        <v>56</v>
      </c>
      <c r="O373">
        <f>(I373*21)/100</f>
      </c>
      <c t="s">
        <v>27</v>
      </c>
    </row>
    <row r="374" spans="1:5" ht="12.75">
      <c r="A374" s="34" t="s">
        <v>57</v>
      </c>
      <c r="E374" s="35" t="s">
        <v>53</v>
      </c>
    </row>
    <row r="375" spans="1:5" ht="12.75">
      <c r="A375" s="36" t="s">
        <v>59</v>
      </c>
      <c r="E375" s="37" t="s">
        <v>53</v>
      </c>
    </row>
    <row r="376" spans="1:5" ht="12.75">
      <c r="A376" t="s">
        <v>61</v>
      </c>
      <c r="E376" s="35" t="s">
        <v>53</v>
      </c>
    </row>
    <row r="377" spans="1:16" ht="12.75">
      <c r="A377" s="24" t="s">
        <v>653</v>
      </c>
      <c s="29" t="s">
        <v>815</v>
      </c>
      <c s="29" t="s">
        <v>1032</v>
      </c>
      <c s="24" t="s">
        <v>33</v>
      </c>
      <c s="30" t="s">
        <v>818</v>
      </c>
      <c s="31" t="s">
        <v>658</v>
      </c>
      <c s="32">
        <v>2</v>
      </c>
      <c s="33">
        <v>0</v>
      </c>
      <c s="33">
        <f>ROUND(ROUND(H377,2)*ROUND(G377,3),2)</f>
      </c>
      <c s="31" t="s">
        <v>56</v>
      </c>
      <c r="O377">
        <f>(I377*21)/100</f>
      </c>
      <c t="s">
        <v>27</v>
      </c>
    </row>
    <row r="378" spans="1:5" ht="12.75">
      <c r="A378" s="34" t="s">
        <v>57</v>
      </c>
      <c r="E378" s="35" t="s">
        <v>53</v>
      </c>
    </row>
    <row r="379" spans="1:5" ht="12.75">
      <c r="A379" s="36" t="s">
        <v>59</v>
      </c>
      <c r="E379" s="37" t="s">
        <v>53</v>
      </c>
    </row>
    <row r="380" spans="1:5" ht="12.75">
      <c r="A380" t="s">
        <v>61</v>
      </c>
      <c r="E380" s="35" t="s">
        <v>53</v>
      </c>
    </row>
    <row r="381" spans="1:18" ht="12.75" customHeight="1">
      <c r="A381" s="6" t="s">
        <v>49</v>
      </c>
      <c s="6"/>
      <c s="40" t="s">
        <v>820</v>
      </c>
      <c s="6"/>
      <c s="27" t="s">
        <v>821</v>
      </c>
      <c s="6"/>
      <c s="6"/>
      <c s="6"/>
      <c s="41">
        <f>0+Q381</f>
      </c>
      <c s="6"/>
      <c r="O381">
        <f>0+R381</f>
      </c>
      <c r="Q381">
        <f>0+I382+I386+I390+I394+I398+I402+I406+I410+I414+I418+I422+I426+I430+I434+I438+I442</f>
      </c>
      <c>
        <f>0+O382+O386+O390+O394+O398+O402+O406+O410+O414+O418+O422+O426+O430+O434+O438+O442</f>
      </c>
    </row>
    <row r="382" spans="1:16" ht="12.75">
      <c r="A382" s="24" t="s">
        <v>51</v>
      </c>
      <c s="29" t="s">
        <v>816</v>
      </c>
      <c s="29" t="s">
        <v>1033</v>
      </c>
      <c s="24" t="s">
        <v>53</v>
      </c>
      <c s="30" t="s">
        <v>824</v>
      </c>
      <c s="31" t="s">
        <v>129</v>
      </c>
      <c s="32">
        <v>35</v>
      </c>
      <c s="33">
        <v>0</v>
      </c>
      <c s="33">
        <f>ROUND(ROUND(H382,2)*ROUND(G382,3),2)</f>
      </c>
      <c s="31" t="s">
        <v>56</v>
      </c>
      <c r="O382">
        <f>(I382*21)/100</f>
      </c>
      <c t="s">
        <v>27</v>
      </c>
    </row>
    <row r="383" spans="1:5" ht="12.75">
      <c r="A383" s="34" t="s">
        <v>57</v>
      </c>
      <c r="E383" s="35" t="s">
        <v>825</v>
      </c>
    </row>
    <row r="384" spans="1:5" ht="12.75">
      <c r="A384" s="36" t="s">
        <v>59</v>
      </c>
      <c r="E384" s="37" t="s">
        <v>53</v>
      </c>
    </row>
    <row r="385" spans="1:5" ht="12.75">
      <c r="A385" t="s">
        <v>61</v>
      </c>
      <c r="E385" s="35" t="s">
        <v>53</v>
      </c>
    </row>
    <row r="386" spans="1:16" ht="12.75">
      <c r="A386" s="24" t="s">
        <v>653</v>
      </c>
      <c s="29" t="s">
        <v>819</v>
      </c>
      <c s="29" t="s">
        <v>1033</v>
      </c>
      <c s="24" t="s">
        <v>33</v>
      </c>
      <c s="30" t="s">
        <v>824</v>
      </c>
      <c s="31" t="s">
        <v>129</v>
      </c>
      <c s="32">
        <v>35</v>
      </c>
      <c s="33">
        <v>0</v>
      </c>
      <c s="33">
        <f>ROUND(ROUND(H386,2)*ROUND(G386,3),2)</f>
      </c>
      <c s="31" t="s">
        <v>56</v>
      </c>
      <c r="O386">
        <f>(I386*21)/100</f>
      </c>
      <c t="s">
        <v>27</v>
      </c>
    </row>
    <row r="387" spans="1:5" ht="12.75">
      <c r="A387" s="34" t="s">
        <v>57</v>
      </c>
      <c r="E387" s="35" t="s">
        <v>825</v>
      </c>
    </row>
    <row r="388" spans="1:5" ht="12.75">
      <c r="A388" s="36" t="s">
        <v>59</v>
      </c>
      <c r="E388" s="37" t="s">
        <v>53</v>
      </c>
    </row>
    <row r="389" spans="1:5" ht="12.75">
      <c r="A389" t="s">
        <v>61</v>
      </c>
      <c r="E389" s="35" t="s">
        <v>53</v>
      </c>
    </row>
    <row r="390" spans="1:16" ht="12.75">
      <c r="A390" s="24" t="s">
        <v>51</v>
      </c>
      <c s="29" t="s">
        <v>822</v>
      </c>
      <c s="29" t="s">
        <v>1034</v>
      </c>
      <c s="24" t="s">
        <v>53</v>
      </c>
      <c s="30" t="s">
        <v>829</v>
      </c>
      <c s="31" t="s">
        <v>658</v>
      </c>
      <c s="32">
        <v>4</v>
      </c>
      <c s="33">
        <v>0</v>
      </c>
      <c s="33">
        <f>ROUND(ROUND(H390,2)*ROUND(G390,3),2)</f>
      </c>
      <c s="31" t="s">
        <v>56</v>
      </c>
      <c r="O390">
        <f>(I390*21)/100</f>
      </c>
      <c t="s">
        <v>27</v>
      </c>
    </row>
    <row r="391" spans="1:5" ht="12.75">
      <c r="A391" s="34" t="s">
        <v>57</v>
      </c>
      <c r="E391" s="35" t="s">
        <v>53</v>
      </c>
    </row>
    <row r="392" spans="1:5" ht="12.75">
      <c r="A392" s="36" t="s">
        <v>59</v>
      </c>
      <c r="E392" s="37" t="s">
        <v>53</v>
      </c>
    </row>
    <row r="393" spans="1:5" ht="12.75">
      <c r="A393" t="s">
        <v>61</v>
      </c>
      <c r="E393" s="35" t="s">
        <v>53</v>
      </c>
    </row>
    <row r="394" spans="1:16" ht="12.75">
      <c r="A394" s="24" t="s">
        <v>653</v>
      </c>
      <c s="29" t="s">
        <v>826</v>
      </c>
      <c s="29" t="s">
        <v>1034</v>
      </c>
      <c s="24" t="s">
        <v>33</v>
      </c>
      <c s="30" t="s">
        <v>829</v>
      </c>
      <c s="31" t="s">
        <v>658</v>
      </c>
      <c s="32">
        <v>4</v>
      </c>
      <c s="33">
        <v>0</v>
      </c>
      <c s="33">
        <f>ROUND(ROUND(H394,2)*ROUND(G394,3),2)</f>
      </c>
      <c s="31" t="s">
        <v>56</v>
      </c>
      <c r="O394">
        <f>(I394*21)/100</f>
      </c>
      <c t="s">
        <v>27</v>
      </c>
    </row>
    <row r="395" spans="1:5" ht="12.75">
      <c r="A395" s="34" t="s">
        <v>57</v>
      </c>
      <c r="E395" s="35" t="s">
        <v>53</v>
      </c>
    </row>
    <row r="396" spans="1:5" ht="12.75">
      <c r="A396" s="36" t="s">
        <v>59</v>
      </c>
      <c r="E396" s="37" t="s">
        <v>53</v>
      </c>
    </row>
    <row r="397" spans="1:5" ht="12.75">
      <c r="A397" t="s">
        <v>61</v>
      </c>
      <c r="E397" s="35" t="s">
        <v>53</v>
      </c>
    </row>
    <row r="398" spans="1:16" ht="12.75">
      <c r="A398" s="24" t="s">
        <v>51</v>
      </c>
      <c s="29" t="s">
        <v>827</v>
      </c>
      <c s="29" t="s">
        <v>1035</v>
      </c>
      <c s="24" t="s">
        <v>53</v>
      </c>
      <c s="30" t="s">
        <v>833</v>
      </c>
      <c s="31" t="s">
        <v>129</v>
      </c>
      <c s="32">
        <v>31</v>
      </c>
      <c s="33">
        <v>0</v>
      </c>
      <c s="33">
        <f>ROUND(ROUND(H398,2)*ROUND(G398,3),2)</f>
      </c>
      <c s="31" t="s">
        <v>56</v>
      </c>
      <c r="O398">
        <f>(I398*21)/100</f>
      </c>
      <c t="s">
        <v>27</v>
      </c>
    </row>
    <row r="399" spans="1:5" ht="12.75">
      <c r="A399" s="34" t="s">
        <v>57</v>
      </c>
      <c r="E399" s="35" t="s">
        <v>53</v>
      </c>
    </row>
    <row r="400" spans="1:5" ht="12.75">
      <c r="A400" s="36" t="s">
        <v>59</v>
      </c>
      <c r="E400" s="37" t="s">
        <v>53</v>
      </c>
    </row>
    <row r="401" spans="1:5" ht="12.75">
      <c r="A401" t="s">
        <v>61</v>
      </c>
      <c r="E401" s="35" t="s">
        <v>53</v>
      </c>
    </row>
    <row r="402" spans="1:16" ht="12.75">
      <c r="A402" s="24" t="s">
        <v>653</v>
      </c>
      <c s="29" t="s">
        <v>830</v>
      </c>
      <c s="29" t="s">
        <v>1035</v>
      </c>
      <c s="24" t="s">
        <v>33</v>
      </c>
      <c s="30" t="s">
        <v>833</v>
      </c>
      <c s="31" t="s">
        <v>129</v>
      </c>
      <c s="32">
        <v>31</v>
      </c>
      <c s="33">
        <v>0</v>
      </c>
      <c s="33">
        <f>ROUND(ROUND(H402,2)*ROUND(G402,3),2)</f>
      </c>
      <c s="31" t="s">
        <v>56</v>
      </c>
      <c r="O402">
        <f>(I402*21)/100</f>
      </c>
      <c t="s">
        <v>27</v>
      </c>
    </row>
    <row r="403" spans="1:5" ht="12.75">
      <c r="A403" s="34" t="s">
        <v>57</v>
      </c>
      <c r="E403" s="35" t="s">
        <v>53</v>
      </c>
    </row>
    <row r="404" spans="1:5" ht="12.75">
      <c r="A404" s="36" t="s">
        <v>59</v>
      </c>
      <c r="E404" s="37" t="s">
        <v>53</v>
      </c>
    </row>
    <row r="405" spans="1:5" ht="12.75">
      <c r="A405" t="s">
        <v>61</v>
      </c>
      <c r="E405" s="35" t="s">
        <v>53</v>
      </c>
    </row>
    <row r="406" spans="1:16" ht="12.75">
      <c r="A406" s="24" t="s">
        <v>51</v>
      </c>
      <c s="29" t="s">
        <v>831</v>
      </c>
      <c s="29" t="s">
        <v>1036</v>
      </c>
      <c s="24" t="s">
        <v>53</v>
      </c>
      <c s="30" t="s">
        <v>837</v>
      </c>
      <c s="31" t="s">
        <v>129</v>
      </c>
      <c s="32">
        <v>30</v>
      </c>
      <c s="33">
        <v>0</v>
      </c>
      <c s="33">
        <f>ROUND(ROUND(H406,2)*ROUND(G406,3),2)</f>
      </c>
      <c s="31" t="s">
        <v>56</v>
      </c>
      <c r="O406">
        <f>(I406*21)/100</f>
      </c>
      <c t="s">
        <v>27</v>
      </c>
    </row>
    <row r="407" spans="1:5" ht="12.75">
      <c r="A407" s="34" t="s">
        <v>57</v>
      </c>
      <c r="E407" s="35" t="s">
        <v>53</v>
      </c>
    </row>
    <row r="408" spans="1:5" ht="12.75">
      <c r="A408" s="36" t="s">
        <v>59</v>
      </c>
      <c r="E408" s="37" t="s">
        <v>53</v>
      </c>
    </row>
    <row r="409" spans="1:5" ht="12.75">
      <c r="A409" t="s">
        <v>61</v>
      </c>
      <c r="E409" s="35" t="s">
        <v>53</v>
      </c>
    </row>
    <row r="410" spans="1:16" ht="12.75">
      <c r="A410" s="24" t="s">
        <v>653</v>
      </c>
      <c s="29" t="s">
        <v>834</v>
      </c>
      <c s="29" t="s">
        <v>1036</v>
      </c>
      <c s="24" t="s">
        <v>33</v>
      </c>
      <c s="30" t="s">
        <v>837</v>
      </c>
      <c s="31" t="s">
        <v>129</v>
      </c>
      <c s="32">
        <v>30</v>
      </c>
      <c s="33">
        <v>0</v>
      </c>
      <c s="33">
        <f>ROUND(ROUND(H410,2)*ROUND(G410,3),2)</f>
      </c>
      <c s="31" t="s">
        <v>56</v>
      </c>
      <c r="O410">
        <f>(I410*21)/100</f>
      </c>
      <c t="s">
        <v>27</v>
      </c>
    </row>
    <row r="411" spans="1:5" ht="12.75">
      <c r="A411" s="34" t="s">
        <v>57</v>
      </c>
      <c r="E411" s="35" t="s">
        <v>53</v>
      </c>
    </row>
    <row r="412" spans="1:5" ht="12.75">
      <c r="A412" s="36" t="s">
        <v>59</v>
      </c>
      <c r="E412" s="37" t="s">
        <v>53</v>
      </c>
    </row>
    <row r="413" spans="1:5" ht="12.75">
      <c r="A413" t="s">
        <v>61</v>
      </c>
      <c r="E413" s="35" t="s">
        <v>53</v>
      </c>
    </row>
    <row r="414" spans="1:16" ht="12.75">
      <c r="A414" s="24" t="s">
        <v>51</v>
      </c>
      <c s="29" t="s">
        <v>835</v>
      </c>
      <c s="29" t="s">
        <v>1037</v>
      </c>
      <c s="24" t="s">
        <v>53</v>
      </c>
      <c s="30" t="s">
        <v>839</v>
      </c>
      <c s="31" t="s">
        <v>658</v>
      </c>
      <c s="32">
        <v>6</v>
      </c>
      <c s="33">
        <v>0</v>
      </c>
      <c s="33">
        <f>ROUND(ROUND(H414,2)*ROUND(G414,3),2)</f>
      </c>
      <c s="31" t="s">
        <v>56</v>
      </c>
      <c r="O414">
        <f>(I414*21)/100</f>
      </c>
      <c t="s">
        <v>27</v>
      </c>
    </row>
    <row r="415" spans="1:5" ht="12.75">
      <c r="A415" s="34" t="s">
        <v>57</v>
      </c>
      <c r="E415" s="35" t="s">
        <v>53</v>
      </c>
    </row>
    <row r="416" spans="1:5" ht="12.75">
      <c r="A416" s="36" t="s">
        <v>59</v>
      </c>
      <c r="E416" s="37" t="s">
        <v>53</v>
      </c>
    </row>
    <row r="417" spans="1:5" ht="12.75">
      <c r="A417" t="s">
        <v>61</v>
      </c>
      <c r="E417" s="35" t="s">
        <v>53</v>
      </c>
    </row>
    <row r="418" spans="1:16" ht="12.75">
      <c r="A418" s="24" t="s">
        <v>653</v>
      </c>
      <c s="29" t="s">
        <v>83</v>
      </c>
      <c s="29" t="s">
        <v>1037</v>
      </c>
      <c s="24" t="s">
        <v>33</v>
      </c>
      <c s="30" t="s">
        <v>839</v>
      </c>
      <c s="31" t="s">
        <v>658</v>
      </c>
      <c s="32">
        <v>6</v>
      </c>
      <c s="33">
        <v>0</v>
      </c>
      <c s="33">
        <f>ROUND(ROUND(H418,2)*ROUND(G418,3),2)</f>
      </c>
      <c s="31" t="s">
        <v>56</v>
      </c>
      <c r="O418">
        <f>(I418*21)/100</f>
      </c>
      <c t="s">
        <v>27</v>
      </c>
    </row>
    <row r="419" spans="1:5" ht="12.75">
      <c r="A419" s="34" t="s">
        <v>57</v>
      </c>
      <c r="E419" s="35" t="s">
        <v>53</v>
      </c>
    </row>
    <row r="420" spans="1:5" ht="12.75">
      <c r="A420" s="36" t="s">
        <v>59</v>
      </c>
      <c r="E420" s="37" t="s">
        <v>53</v>
      </c>
    </row>
    <row r="421" spans="1:5" ht="12.75">
      <c r="A421" t="s">
        <v>61</v>
      </c>
      <c r="E421" s="35" t="s">
        <v>53</v>
      </c>
    </row>
    <row r="422" spans="1:16" ht="12.75">
      <c r="A422" s="24" t="s">
        <v>51</v>
      </c>
      <c s="29" t="s">
        <v>269</v>
      </c>
      <c s="29" t="s">
        <v>1038</v>
      </c>
      <c s="24" t="s">
        <v>53</v>
      </c>
      <c s="30" t="s">
        <v>843</v>
      </c>
      <c s="31" t="s">
        <v>658</v>
      </c>
      <c s="32">
        <v>6</v>
      </c>
      <c s="33">
        <v>0</v>
      </c>
      <c s="33">
        <f>ROUND(ROUND(H422,2)*ROUND(G422,3),2)</f>
      </c>
      <c s="31" t="s">
        <v>56</v>
      </c>
      <c r="O422">
        <f>(I422*21)/100</f>
      </c>
      <c t="s">
        <v>27</v>
      </c>
    </row>
    <row r="423" spans="1:5" ht="12.75">
      <c r="A423" s="34" t="s">
        <v>57</v>
      </c>
      <c r="E423" s="35" t="s">
        <v>53</v>
      </c>
    </row>
    <row r="424" spans="1:5" ht="12.75">
      <c r="A424" s="36" t="s">
        <v>59</v>
      </c>
      <c r="E424" s="37" t="s">
        <v>53</v>
      </c>
    </row>
    <row r="425" spans="1:5" ht="12.75">
      <c r="A425" t="s">
        <v>61</v>
      </c>
      <c r="E425" s="35" t="s">
        <v>53</v>
      </c>
    </row>
    <row r="426" spans="1:16" ht="12.75">
      <c r="A426" s="24" t="s">
        <v>653</v>
      </c>
      <c s="29" t="s">
        <v>840</v>
      </c>
      <c s="29" t="s">
        <v>1038</v>
      </c>
      <c s="24" t="s">
        <v>33</v>
      </c>
      <c s="30" t="s">
        <v>843</v>
      </c>
      <c s="31" t="s">
        <v>658</v>
      </c>
      <c s="32">
        <v>6</v>
      </c>
      <c s="33">
        <v>0</v>
      </c>
      <c s="33">
        <f>ROUND(ROUND(H426,2)*ROUND(G426,3),2)</f>
      </c>
      <c s="31" t="s">
        <v>56</v>
      </c>
      <c r="O426">
        <f>(I426*21)/100</f>
      </c>
      <c t="s">
        <v>27</v>
      </c>
    </row>
    <row r="427" spans="1:5" ht="12.75">
      <c r="A427" s="34" t="s">
        <v>57</v>
      </c>
      <c r="E427" s="35" t="s">
        <v>53</v>
      </c>
    </row>
    <row r="428" spans="1:5" ht="12.75">
      <c r="A428" s="36" t="s">
        <v>59</v>
      </c>
      <c r="E428" s="37" t="s">
        <v>53</v>
      </c>
    </row>
    <row r="429" spans="1:5" ht="12.75">
      <c r="A429" t="s">
        <v>61</v>
      </c>
      <c r="E429" s="35" t="s">
        <v>53</v>
      </c>
    </row>
    <row r="430" spans="1:16" ht="12.75">
      <c r="A430" s="24" t="s">
        <v>51</v>
      </c>
      <c s="29" t="s">
        <v>841</v>
      </c>
      <c s="29" t="s">
        <v>1039</v>
      </c>
      <c s="24" t="s">
        <v>53</v>
      </c>
      <c s="30" t="s">
        <v>847</v>
      </c>
      <c s="31" t="s">
        <v>658</v>
      </c>
      <c s="32">
        <v>6</v>
      </c>
      <c s="33">
        <v>0</v>
      </c>
      <c s="33">
        <f>ROUND(ROUND(H430,2)*ROUND(G430,3),2)</f>
      </c>
      <c s="31" t="s">
        <v>56</v>
      </c>
      <c r="O430">
        <f>(I430*21)/100</f>
      </c>
      <c t="s">
        <v>27</v>
      </c>
    </row>
    <row r="431" spans="1:5" ht="12.75">
      <c r="A431" s="34" t="s">
        <v>57</v>
      </c>
      <c r="E431" s="35" t="s">
        <v>53</v>
      </c>
    </row>
    <row r="432" spans="1:5" ht="12.75">
      <c r="A432" s="36" t="s">
        <v>59</v>
      </c>
      <c r="E432" s="37" t="s">
        <v>53</v>
      </c>
    </row>
    <row r="433" spans="1:5" ht="12.75">
      <c r="A433" t="s">
        <v>61</v>
      </c>
      <c r="E433" s="35" t="s">
        <v>53</v>
      </c>
    </row>
    <row r="434" spans="1:16" ht="12.75">
      <c r="A434" s="24" t="s">
        <v>653</v>
      </c>
      <c s="29" t="s">
        <v>844</v>
      </c>
      <c s="29" t="s">
        <v>1039</v>
      </c>
      <c s="24" t="s">
        <v>33</v>
      </c>
      <c s="30" t="s">
        <v>847</v>
      </c>
      <c s="31" t="s">
        <v>658</v>
      </c>
      <c s="32">
        <v>6</v>
      </c>
      <c s="33">
        <v>0</v>
      </c>
      <c s="33">
        <f>ROUND(ROUND(H434,2)*ROUND(G434,3),2)</f>
      </c>
      <c s="31" t="s">
        <v>56</v>
      </c>
      <c r="O434">
        <f>(I434*21)/100</f>
      </c>
      <c t="s">
        <v>27</v>
      </c>
    </row>
    <row r="435" spans="1:5" ht="12.75">
      <c r="A435" s="34" t="s">
        <v>57</v>
      </c>
      <c r="E435" s="35" t="s">
        <v>53</v>
      </c>
    </row>
    <row r="436" spans="1:5" ht="12.75">
      <c r="A436" s="36" t="s">
        <v>59</v>
      </c>
      <c r="E436" s="37" t="s">
        <v>53</v>
      </c>
    </row>
    <row r="437" spans="1:5" ht="12.75">
      <c r="A437" t="s">
        <v>61</v>
      </c>
      <c r="E437" s="35" t="s">
        <v>53</v>
      </c>
    </row>
    <row r="438" spans="1:16" ht="12.75">
      <c r="A438" s="24" t="s">
        <v>51</v>
      </c>
      <c s="29" t="s">
        <v>845</v>
      </c>
      <c s="29" t="s">
        <v>1040</v>
      </c>
      <c s="24" t="s">
        <v>53</v>
      </c>
      <c s="30" t="s">
        <v>851</v>
      </c>
      <c s="31" t="s">
        <v>852</v>
      </c>
      <c s="32">
        <v>6</v>
      </c>
      <c s="33">
        <v>0</v>
      </c>
      <c s="33">
        <f>ROUND(ROUND(H438,2)*ROUND(G438,3),2)</f>
      </c>
      <c s="31" t="s">
        <v>56</v>
      </c>
      <c r="O438">
        <f>(I438*21)/100</f>
      </c>
      <c t="s">
        <v>27</v>
      </c>
    </row>
    <row r="439" spans="1:5" ht="12.75">
      <c r="A439" s="34" t="s">
        <v>57</v>
      </c>
      <c r="E439" s="35" t="s">
        <v>53</v>
      </c>
    </row>
    <row r="440" spans="1:5" ht="12.75">
      <c r="A440" s="36" t="s">
        <v>59</v>
      </c>
      <c r="E440" s="37" t="s">
        <v>53</v>
      </c>
    </row>
    <row r="441" spans="1:5" ht="12.75">
      <c r="A441" t="s">
        <v>61</v>
      </c>
      <c r="E441" s="35" t="s">
        <v>53</v>
      </c>
    </row>
    <row r="442" spans="1:16" ht="12.75">
      <c r="A442" s="24" t="s">
        <v>653</v>
      </c>
      <c s="29" t="s">
        <v>848</v>
      </c>
      <c s="29" t="s">
        <v>1040</v>
      </c>
      <c s="24" t="s">
        <v>33</v>
      </c>
      <c s="30" t="s">
        <v>851</v>
      </c>
      <c s="31" t="s">
        <v>852</v>
      </c>
      <c s="32">
        <v>6</v>
      </c>
      <c s="33">
        <v>0</v>
      </c>
      <c s="33">
        <f>ROUND(ROUND(H442,2)*ROUND(G442,3),2)</f>
      </c>
      <c s="31" t="s">
        <v>56</v>
      </c>
      <c r="O442">
        <f>(I442*21)/100</f>
      </c>
      <c t="s">
        <v>27</v>
      </c>
    </row>
    <row r="443" spans="1:5" ht="12.75">
      <c r="A443" s="34" t="s">
        <v>57</v>
      </c>
      <c r="E443" s="35" t="s">
        <v>53</v>
      </c>
    </row>
    <row r="444" spans="1:5" ht="12.75">
      <c r="A444" s="36" t="s">
        <v>59</v>
      </c>
      <c r="E444" s="37" t="s">
        <v>53</v>
      </c>
    </row>
    <row r="445" spans="1:5" ht="12.75">
      <c r="A445" t="s">
        <v>61</v>
      </c>
      <c r="E445" s="35" t="s">
        <v>53</v>
      </c>
    </row>
    <row r="446" spans="1:18" ht="12.75" customHeight="1">
      <c r="A446" s="6" t="s">
        <v>49</v>
      </c>
      <c s="6"/>
      <c s="40" t="s">
        <v>854</v>
      </c>
      <c s="6"/>
      <c s="27" t="s">
        <v>855</v>
      </c>
      <c s="6"/>
      <c s="6"/>
      <c s="6"/>
      <c s="41">
        <f>0+Q446</f>
      </c>
      <c s="6"/>
      <c r="O446">
        <f>0+R446</f>
      </c>
      <c r="Q446">
        <f>0+I447+I451+I455+I459+I463+I467+I471+I475+I479+I483+I487+I491+I495+I499</f>
      </c>
      <c>
        <f>0+O447+O451+O455+O459+O463+O467+O471+O475+O479+O483+O487+O491+O495+O499</f>
      </c>
    </row>
    <row r="447" spans="1:16" ht="12.75">
      <c r="A447" s="24" t="s">
        <v>51</v>
      </c>
      <c s="29" t="s">
        <v>849</v>
      </c>
      <c s="29" t="s">
        <v>1041</v>
      </c>
      <c s="24" t="s">
        <v>53</v>
      </c>
      <c s="30" t="s">
        <v>858</v>
      </c>
      <c s="31" t="s">
        <v>750</v>
      </c>
      <c s="32">
        <v>1</v>
      </c>
      <c s="33">
        <v>0</v>
      </c>
      <c s="33">
        <f>ROUND(ROUND(H447,2)*ROUND(G447,3),2)</f>
      </c>
      <c s="31" t="s">
        <v>56</v>
      </c>
      <c r="O447">
        <f>(I447*21)/100</f>
      </c>
      <c t="s">
        <v>27</v>
      </c>
    </row>
    <row r="448" spans="1:5" ht="12.75">
      <c r="A448" s="34" t="s">
        <v>57</v>
      </c>
      <c r="E448" s="35" t="s">
        <v>53</v>
      </c>
    </row>
    <row r="449" spans="1:5" ht="12.75">
      <c r="A449" s="36" t="s">
        <v>59</v>
      </c>
      <c r="E449" s="37" t="s">
        <v>53</v>
      </c>
    </row>
    <row r="450" spans="1:5" ht="12.75">
      <c r="A450" t="s">
        <v>61</v>
      </c>
      <c r="E450" s="35" t="s">
        <v>53</v>
      </c>
    </row>
    <row r="451" spans="1:16" ht="12.75">
      <c r="A451" s="24" t="s">
        <v>653</v>
      </c>
      <c s="29" t="s">
        <v>853</v>
      </c>
      <c s="29" t="s">
        <v>1041</v>
      </c>
      <c s="24" t="s">
        <v>33</v>
      </c>
      <c s="30" t="s">
        <v>858</v>
      </c>
      <c s="31" t="s">
        <v>750</v>
      </c>
      <c s="32">
        <v>1</v>
      </c>
      <c s="33">
        <v>0</v>
      </c>
      <c s="33">
        <f>ROUND(ROUND(H451,2)*ROUND(G451,3),2)</f>
      </c>
      <c s="31" t="s">
        <v>56</v>
      </c>
      <c r="O451">
        <f>(I451*21)/100</f>
      </c>
      <c t="s">
        <v>27</v>
      </c>
    </row>
    <row r="452" spans="1:5" ht="12.75">
      <c r="A452" s="34" t="s">
        <v>57</v>
      </c>
      <c r="E452" s="35" t="s">
        <v>53</v>
      </c>
    </row>
    <row r="453" spans="1:5" ht="12.75">
      <c r="A453" s="36" t="s">
        <v>59</v>
      </c>
      <c r="E453" s="37" t="s">
        <v>53</v>
      </c>
    </row>
    <row r="454" spans="1:5" ht="12.75">
      <c r="A454" t="s">
        <v>61</v>
      </c>
      <c r="E454" s="35" t="s">
        <v>53</v>
      </c>
    </row>
    <row r="455" spans="1:16" ht="12.75">
      <c r="A455" s="24" t="s">
        <v>51</v>
      </c>
      <c s="29" t="s">
        <v>856</v>
      </c>
      <c s="29" t="s">
        <v>1042</v>
      </c>
      <c s="24" t="s">
        <v>53</v>
      </c>
      <c s="30" t="s">
        <v>862</v>
      </c>
      <c s="31" t="s">
        <v>750</v>
      </c>
      <c s="32">
        <v>1</v>
      </c>
      <c s="33">
        <v>0</v>
      </c>
      <c s="33">
        <f>ROUND(ROUND(H455,2)*ROUND(G455,3),2)</f>
      </c>
      <c s="31" t="s">
        <v>56</v>
      </c>
      <c r="O455">
        <f>(I455*21)/100</f>
      </c>
      <c t="s">
        <v>27</v>
      </c>
    </row>
    <row r="456" spans="1:5" ht="12.75">
      <c r="A456" s="34" t="s">
        <v>57</v>
      </c>
      <c r="E456" s="35" t="s">
        <v>53</v>
      </c>
    </row>
    <row r="457" spans="1:5" ht="12.75">
      <c r="A457" s="36" t="s">
        <v>59</v>
      </c>
      <c r="E457" s="37" t="s">
        <v>53</v>
      </c>
    </row>
    <row r="458" spans="1:5" ht="12.75">
      <c r="A458" t="s">
        <v>61</v>
      </c>
      <c r="E458" s="35" t="s">
        <v>53</v>
      </c>
    </row>
    <row r="459" spans="1:16" ht="12.75">
      <c r="A459" s="24" t="s">
        <v>653</v>
      </c>
      <c s="29" t="s">
        <v>859</v>
      </c>
      <c s="29" t="s">
        <v>1042</v>
      </c>
      <c s="24" t="s">
        <v>33</v>
      </c>
      <c s="30" t="s">
        <v>862</v>
      </c>
      <c s="31" t="s">
        <v>750</v>
      </c>
      <c s="32">
        <v>1</v>
      </c>
      <c s="33">
        <v>0</v>
      </c>
      <c s="33">
        <f>ROUND(ROUND(H459,2)*ROUND(G459,3),2)</f>
      </c>
      <c s="31" t="s">
        <v>56</v>
      </c>
      <c r="O459">
        <f>(I459*21)/100</f>
      </c>
      <c t="s">
        <v>27</v>
      </c>
    </row>
    <row r="460" spans="1:5" ht="12.75">
      <c r="A460" s="34" t="s">
        <v>57</v>
      </c>
      <c r="E460" s="35" t="s">
        <v>53</v>
      </c>
    </row>
    <row r="461" spans="1:5" ht="12.75">
      <c r="A461" s="36" t="s">
        <v>59</v>
      </c>
      <c r="E461" s="37" t="s">
        <v>53</v>
      </c>
    </row>
    <row r="462" spans="1:5" ht="12.75">
      <c r="A462" t="s">
        <v>61</v>
      </c>
      <c r="E462" s="35" t="s">
        <v>53</v>
      </c>
    </row>
    <row r="463" spans="1:16" ht="12.75">
      <c r="A463" s="24" t="s">
        <v>51</v>
      </c>
      <c s="29" t="s">
        <v>860</v>
      </c>
      <c s="29" t="s">
        <v>1043</v>
      </c>
      <c s="24" t="s">
        <v>53</v>
      </c>
      <c s="30" t="s">
        <v>866</v>
      </c>
      <c s="31" t="s">
        <v>750</v>
      </c>
      <c s="32">
        <v>1</v>
      </c>
      <c s="33">
        <v>0</v>
      </c>
      <c s="33">
        <f>ROUND(ROUND(H463,2)*ROUND(G463,3),2)</f>
      </c>
      <c s="31" t="s">
        <v>56</v>
      </c>
      <c r="O463">
        <f>(I463*21)/100</f>
      </c>
      <c t="s">
        <v>27</v>
      </c>
    </row>
    <row r="464" spans="1:5" ht="12.75">
      <c r="A464" s="34" t="s">
        <v>57</v>
      </c>
      <c r="E464" s="35" t="s">
        <v>53</v>
      </c>
    </row>
    <row r="465" spans="1:5" ht="12.75">
      <c r="A465" s="36" t="s">
        <v>59</v>
      </c>
      <c r="E465" s="37" t="s">
        <v>53</v>
      </c>
    </row>
    <row r="466" spans="1:5" ht="12.75">
      <c r="A466" t="s">
        <v>61</v>
      </c>
      <c r="E466" s="35" t="s">
        <v>53</v>
      </c>
    </row>
    <row r="467" spans="1:16" ht="12.75">
      <c r="A467" s="24" t="s">
        <v>653</v>
      </c>
      <c s="29" t="s">
        <v>863</v>
      </c>
      <c s="29" t="s">
        <v>1043</v>
      </c>
      <c s="24" t="s">
        <v>33</v>
      </c>
      <c s="30" t="s">
        <v>866</v>
      </c>
      <c s="31" t="s">
        <v>750</v>
      </c>
      <c s="32">
        <v>1</v>
      </c>
      <c s="33">
        <v>0</v>
      </c>
      <c s="33">
        <f>ROUND(ROUND(H467,2)*ROUND(G467,3),2)</f>
      </c>
      <c s="31" t="s">
        <v>56</v>
      </c>
      <c r="O467">
        <f>(I467*21)/100</f>
      </c>
      <c t="s">
        <v>27</v>
      </c>
    </row>
    <row r="468" spans="1:5" ht="12.75">
      <c r="A468" s="34" t="s">
        <v>57</v>
      </c>
      <c r="E468" s="35" t="s">
        <v>53</v>
      </c>
    </row>
    <row r="469" spans="1:5" ht="12.75">
      <c r="A469" s="36" t="s">
        <v>59</v>
      </c>
      <c r="E469" s="37" t="s">
        <v>53</v>
      </c>
    </row>
    <row r="470" spans="1:5" ht="12.75">
      <c r="A470" t="s">
        <v>61</v>
      </c>
      <c r="E470" s="35" t="s">
        <v>53</v>
      </c>
    </row>
    <row r="471" spans="1:16" ht="12.75">
      <c r="A471" s="24" t="s">
        <v>51</v>
      </c>
      <c s="29" t="s">
        <v>864</v>
      </c>
      <c s="29" t="s">
        <v>1044</v>
      </c>
      <c s="24" t="s">
        <v>53</v>
      </c>
      <c s="30" t="s">
        <v>870</v>
      </c>
      <c s="31" t="s">
        <v>652</v>
      </c>
      <c s="32">
        <v>0.02</v>
      </c>
      <c s="33">
        <v>0</v>
      </c>
      <c s="33">
        <f>ROUND(ROUND(H471,2)*ROUND(G471,3),2)</f>
      </c>
      <c s="31" t="s">
        <v>56</v>
      </c>
      <c r="O471">
        <f>(I471*21)/100</f>
      </c>
      <c t="s">
        <v>27</v>
      </c>
    </row>
    <row r="472" spans="1:5" ht="12.75">
      <c r="A472" s="34" t="s">
        <v>57</v>
      </c>
      <c r="E472" s="35" t="s">
        <v>53</v>
      </c>
    </row>
    <row r="473" spans="1:5" ht="12.75">
      <c r="A473" s="36" t="s">
        <v>59</v>
      </c>
      <c r="E473" s="37" t="s">
        <v>53</v>
      </c>
    </row>
    <row r="474" spans="1:5" ht="12.75">
      <c r="A474" t="s">
        <v>61</v>
      </c>
      <c r="E474" s="35" t="s">
        <v>53</v>
      </c>
    </row>
    <row r="475" spans="1:16" ht="12.75">
      <c r="A475" s="24" t="s">
        <v>653</v>
      </c>
      <c s="29" t="s">
        <v>867</v>
      </c>
      <c s="29" t="s">
        <v>1044</v>
      </c>
      <c s="24" t="s">
        <v>33</v>
      </c>
      <c s="30" t="s">
        <v>870</v>
      </c>
      <c s="31" t="s">
        <v>652</v>
      </c>
      <c s="32">
        <v>0.02</v>
      </c>
      <c s="33">
        <v>0</v>
      </c>
      <c s="33">
        <f>ROUND(ROUND(H475,2)*ROUND(G475,3),2)</f>
      </c>
      <c s="31" t="s">
        <v>56</v>
      </c>
      <c r="O475">
        <f>(I475*21)/100</f>
      </c>
      <c t="s">
        <v>27</v>
      </c>
    </row>
    <row r="476" spans="1:5" ht="12.75">
      <c r="A476" s="34" t="s">
        <v>57</v>
      </c>
      <c r="E476" s="35" t="s">
        <v>53</v>
      </c>
    </row>
    <row r="477" spans="1:5" ht="12.75">
      <c r="A477" s="36" t="s">
        <v>59</v>
      </c>
      <c r="E477" s="37" t="s">
        <v>53</v>
      </c>
    </row>
    <row r="478" spans="1:5" ht="12.75">
      <c r="A478" t="s">
        <v>61</v>
      </c>
      <c r="E478" s="35" t="s">
        <v>53</v>
      </c>
    </row>
    <row r="479" spans="1:16" ht="12.75">
      <c r="A479" s="24" t="s">
        <v>51</v>
      </c>
      <c s="29" t="s">
        <v>868</v>
      </c>
      <c s="29" t="s">
        <v>1045</v>
      </c>
      <c s="24" t="s">
        <v>53</v>
      </c>
      <c s="30" t="s">
        <v>874</v>
      </c>
      <c s="31" t="s">
        <v>852</v>
      </c>
      <c s="32">
        <v>10</v>
      </c>
      <c s="33">
        <v>0</v>
      </c>
      <c s="33">
        <f>ROUND(ROUND(H479,2)*ROUND(G479,3),2)</f>
      </c>
      <c s="31" t="s">
        <v>56</v>
      </c>
      <c r="O479">
        <f>(I479*21)/100</f>
      </c>
      <c t="s">
        <v>27</v>
      </c>
    </row>
    <row r="480" spans="1:5" ht="12.75">
      <c r="A480" s="34" t="s">
        <v>57</v>
      </c>
      <c r="E480" s="35" t="s">
        <v>53</v>
      </c>
    </row>
    <row r="481" spans="1:5" ht="12.75">
      <c r="A481" s="36" t="s">
        <v>59</v>
      </c>
      <c r="E481" s="37" t="s">
        <v>53</v>
      </c>
    </row>
    <row r="482" spans="1:5" ht="12.75">
      <c r="A482" t="s">
        <v>61</v>
      </c>
      <c r="E482" s="35" t="s">
        <v>53</v>
      </c>
    </row>
    <row r="483" spans="1:16" ht="12.75">
      <c r="A483" s="24" t="s">
        <v>653</v>
      </c>
      <c s="29" t="s">
        <v>871</v>
      </c>
      <c s="29" t="s">
        <v>1045</v>
      </c>
      <c s="24" t="s">
        <v>33</v>
      </c>
      <c s="30" t="s">
        <v>874</v>
      </c>
      <c s="31" t="s">
        <v>852</v>
      </c>
      <c s="32">
        <v>10</v>
      </c>
      <c s="33">
        <v>0</v>
      </c>
      <c s="33">
        <f>ROUND(ROUND(H483,2)*ROUND(G483,3),2)</f>
      </c>
      <c s="31" t="s">
        <v>56</v>
      </c>
      <c r="O483">
        <f>(I483*21)/100</f>
      </c>
      <c t="s">
        <v>27</v>
      </c>
    </row>
    <row r="484" spans="1:5" ht="12.75">
      <c r="A484" s="34" t="s">
        <v>57</v>
      </c>
      <c r="E484" s="35" t="s">
        <v>53</v>
      </c>
    </row>
    <row r="485" spans="1:5" ht="12.75">
      <c r="A485" s="36" t="s">
        <v>59</v>
      </c>
      <c r="E485" s="37" t="s">
        <v>53</v>
      </c>
    </row>
    <row r="486" spans="1:5" ht="12.75">
      <c r="A486" t="s">
        <v>61</v>
      </c>
      <c r="E486" s="35" t="s">
        <v>53</v>
      </c>
    </row>
    <row r="487" spans="1:16" ht="12.75">
      <c r="A487" s="24" t="s">
        <v>51</v>
      </c>
      <c s="29" t="s">
        <v>872</v>
      </c>
      <c s="29" t="s">
        <v>1046</v>
      </c>
      <c s="24" t="s">
        <v>53</v>
      </c>
      <c s="30" t="s">
        <v>878</v>
      </c>
      <c s="31" t="s">
        <v>852</v>
      </c>
      <c s="32">
        <v>10</v>
      </c>
      <c s="33">
        <v>0</v>
      </c>
      <c s="33">
        <f>ROUND(ROUND(H487,2)*ROUND(G487,3),2)</f>
      </c>
      <c s="31" t="s">
        <v>56</v>
      </c>
      <c r="O487">
        <f>(I487*21)/100</f>
      </c>
      <c t="s">
        <v>27</v>
      </c>
    </row>
    <row r="488" spans="1:5" ht="12.75">
      <c r="A488" s="34" t="s">
        <v>57</v>
      </c>
      <c r="E488" s="35" t="s">
        <v>53</v>
      </c>
    </row>
    <row r="489" spans="1:5" ht="12.75">
      <c r="A489" s="36" t="s">
        <v>59</v>
      </c>
      <c r="E489" s="37" t="s">
        <v>53</v>
      </c>
    </row>
    <row r="490" spans="1:5" ht="12.75">
      <c r="A490" t="s">
        <v>61</v>
      </c>
      <c r="E490" s="35" t="s">
        <v>53</v>
      </c>
    </row>
    <row r="491" spans="1:16" ht="12.75">
      <c r="A491" s="24" t="s">
        <v>653</v>
      </c>
      <c s="29" t="s">
        <v>875</v>
      </c>
      <c s="29" t="s">
        <v>1046</v>
      </c>
      <c s="24" t="s">
        <v>33</v>
      </c>
      <c s="30" t="s">
        <v>878</v>
      </c>
      <c s="31" t="s">
        <v>852</v>
      </c>
      <c s="32">
        <v>10</v>
      </c>
      <c s="33">
        <v>0</v>
      </c>
      <c s="33">
        <f>ROUND(ROUND(H491,2)*ROUND(G491,3),2)</f>
      </c>
      <c s="31" t="s">
        <v>56</v>
      </c>
      <c r="O491">
        <f>(I491*21)/100</f>
      </c>
      <c t="s">
        <v>27</v>
      </c>
    </row>
    <row r="492" spans="1:5" ht="12.75">
      <c r="A492" s="34" t="s">
        <v>57</v>
      </c>
      <c r="E492" s="35" t="s">
        <v>53</v>
      </c>
    </row>
    <row r="493" spans="1:5" ht="12.75">
      <c r="A493" s="36" t="s">
        <v>59</v>
      </c>
      <c r="E493" s="37" t="s">
        <v>53</v>
      </c>
    </row>
    <row r="494" spans="1:5" ht="12.75">
      <c r="A494" t="s">
        <v>61</v>
      </c>
      <c r="E494" s="35" t="s">
        <v>53</v>
      </c>
    </row>
    <row r="495" spans="1:16" ht="12.75">
      <c r="A495" s="24" t="s">
        <v>51</v>
      </c>
      <c s="29" t="s">
        <v>876</v>
      </c>
      <c s="29" t="s">
        <v>1047</v>
      </c>
      <c s="24" t="s">
        <v>53</v>
      </c>
      <c s="30" t="s">
        <v>882</v>
      </c>
      <c s="31" t="s">
        <v>750</v>
      </c>
      <c s="32">
        <v>1</v>
      </c>
      <c s="33">
        <v>0</v>
      </c>
      <c s="33">
        <f>ROUND(ROUND(H495,2)*ROUND(G495,3),2)</f>
      </c>
      <c s="31" t="s">
        <v>56</v>
      </c>
      <c r="O495">
        <f>(I495*21)/100</f>
      </c>
      <c t="s">
        <v>27</v>
      </c>
    </row>
    <row r="496" spans="1:5" ht="12.75">
      <c r="A496" s="34" t="s">
        <v>57</v>
      </c>
      <c r="E496" s="35" t="s">
        <v>53</v>
      </c>
    </row>
    <row r="497" spans="1:5" ht="12.75">
      <c r="A497" s="36" t="s">
        <v>59</v>
      </c>
      <c r="E497" s="37" t="s">
        <v>53</v>
      </c>
    </row>
    <row r="498" spans="1:5" ht="12.75">
      <c r="A498" t="s">
        <v>61</v>
      </c>
      <c r="E498" s="35" t="s">
        <v>53</v>
      </c>
    </row>
    <row r="499" spans="1:16" ht="12.75">
      <c r="A499" s="24" t="s">
        <v>653</v>
      </c>
      <c s="29" t="s">
        <v>879</v>
      </c>
      <c s="29" t="s">
        <v>1047</v>
      </c>
      <c s="24" t="s">
        <v>33</v>
      </c>
      <c s="30" t="s">
        <v>882</v>
      </c>
      <c s="31" t="s">
        <v>750</v>
      </c>
      <c s="32">
        <v>1</v>
      </c>
      <c s="33">
        <v>0</v>
      </c>
      <c s="33">
        <f>ROUND(ROUND(H499,2)*ROUND(G499,3),2)</f>
      </c>
      <c s="31" t="s">
        <v>56</v>
      </c>
      <c r="O499">
        <f>(I499*21)/100</f>
      </c>
      <c t="s">
        <v>27</v>
      </c>
    </row>
    <row r="500" spans="1:5" ht="12.75">
      <c r="A500" s="34" t="s">
        <v>57</v>
      </c>
      <c r="E500" s="35" t="s">
        <v>53</v>
      </c>
    </row>
    <row r="501" spans="1:5" ht="12.75">
      <c r="A501" s="36" t="s">
        <v>59</v>
      </c>
      <c r="E501" s="37" t="s">
        <v>53</v>
      </c>
    </row>
    <row r="502" spans="1:5" ht="12.75">
      <c r="A502" t="s">
        <v>61</v>
      </c>
      <c r="E502" s="35" t="s">
        <v>53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0+O10+O15+O28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1048</v>
      </c>
      <c s="38">
        <f>0+I10+I15+I28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503</v>
      </c>
      <c s="1"/>
      <c s="14" t="s">
        <v>504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26</v>
      </c>
      <c s="1"/>
      <c s="14" t="s">
        <v>884</v>
      </c>
      <c s="1"/>
      <c s="1"/>
      <c s="1"/>
      <c s="1"/>
      <c s="1"/>
      <c r="O5" t="s">
        <v>25</v>
      </c>
      <c t="s">
        <v>27</v>
      </c>
    </row>
    <row r="6" spans="1:10" ht="12.75" customHeight="1">
      <c r="A6" t="s">
        <v>512</v>
      </c>
      <c s="16" t="s">
        <v>22</v>
      </c>
      <c s="17" t="s">
        <v>1048</v>
      </c>
      <c s="6"/>
      <c s="18" t="s">
        <v>1049</v>
      </c>
      <c s="6"/>
      <c s="6"/>
      <c s="6"/>
      <c s="6"/>
      <c s="6"/>
    </row>
    <row r="7" spans="1:10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8" spans="1:10" ht="12.75" customHeight="1">
      <c r="A8" s="15"/>
      <c s="15"/>
      <c s="15"/>
      <c s="15"/>
      <c s="15"/>
      <c s="15"/>
      <c s="15"/>
      <c s="15" t="s">
        <v>43</v>
      </c>
      <c s="15" t="s">
        <v>45</v>
      </c>
      <c s="15"/>
    </row>
    <row r="9" spans="1:10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31</v>
      </c>
      <c s="25"/>
      <c s="27" t="s">
        <v>50</v>
      </c>
      <c s="25"/>
      <c s="25"/>
      <c s="25"/>
      <c s="28">
        <f>0+Q10</f>
      </c>
      <c s="25"/>
      <c r="O10">
        <f>0+R10</f>
      </c>
      <c r="Q10">
        <f>0+I11</f>
      </c>
      <c>
        <f>0+O11</f>
      </c>
    </row>
    <row r="11" spans="1:16" ht="12.75">
      <c r="A11" s="24" t="s">
        <v>51</v>
      </c>
      <c s="29" t="s">
        <v>33</v>
      </c>
      <c s="29" t="s">
        <v>91</v>
      </c>
      <c s="24" t="s">
        <v>53</v>
      </c>
      <c s="30" t="s">
        <v>86</v>
      </c>
      <c s="31" t="s">
        <v>92</v>
      </c>
      <c s="32">
        <v>78.4</v>
      </c>
      <c s="33">
        <v>0</v>
      </c>
      <c s="33">
        <f>ROUND(ROUND(H11,2)*ROUND(G11,3),2)</f>
      </c>
      <c s="31" t="s">
        <v>56</v>
      </c>
      <c r="O11">
        <f>(I11*21)/100</f>
      </c>
      <c t="s">
        <v>27</v>
      </c>
    </row>
    <row r="12" spans="1:5" ht="12.75">
      <c r="A12" s="34" t="s">
        <v>57</v>
      </c>
      <c r="E12" s="35" t="s">
        <v>515</v>
      </c>
    </row>
    <row r="13" spans="1:5" ht="63.75">
      <c r="A13" s="36" t="s">
        <v>59</v>
      </c>
      <c r="E13" s="37" t="s">
        <v>1050</v>
      </c>
    </row>
    <row r="14" spans="1:5" ht="25.5">
      <c r="A14" t="s">
        <v>61</v>
      </c>
      <c r="E14" s="35" t="s">
        <v>90</v>
      </c>
    </row>
    <row r="15" spans="1:18" ht="12.75" customHeight="1">
      <c r="A15" s="6" t="s">
        <v>49</v>
      </c>
      <c s="6"/>
      <c s="40" t="s">
        <v>33</v>
      </c>
      <c s="6"/>
      <c s="27" t="s">
        <v>95</v>
      </c>
      <c s="6"/>
      <c s="6"/>
      <c s="6"/>
      <c s="41">
        <f>0+Q15</f>
      </c>
      <c s="6"/>
      <c r="O15">
        <f>0+R15</f>
      </c>
      <c r="Q15">
        <f>0+I16+I20+I24</f>
      </c>
      <c>
        <f>0+O16+O20+O24</f>
      </c>
    </row>
    <row r="16" spans="1:16" ht="12.75">
      <c r="A16" s="24" t="s">
        <v>51</v>
      </c>
      <c s="29" t="s">
        <v>27</v>
      </c>
      <c s="29" t="s">
        <v>958</v>
      </c>
      <c s="24" t="s">
        <v>53</v>
      </c>
      <c s="30" t="s">
        <v>959</v>
      </c>
      <c s="31" t="s">
        <v>87</v>
      </c>
      <c s="32">
        <v>38.4</v>
      </c>
      <c s="33">
        <v>0</v>
      </c>
      <c s="33">
        <f>ROUND(ROUND(H16,2)*ROUND(G16,3),2)</f>
      </c>
      <c s="31" t="s">
        <v>56</v>
      </c>
      <c r="O16">
        <f>(I16*21)/100</f>
      </c>
      <c t="s">
        <v>27</v>
      </c>
    </row>
    <row r="17" spans="1:5" ht="12.75">
      <c r="A17" s="34" t="s">
        <v>57</v>
      </c>
      <c r="E17" s="35" t="s">
        <v>537</v>
      </c>
    </row>
    <row r="18" spans="1:5" ht="114.75">
      <c r="A18" s="36" t="s">
        <v>59</v>
      </c>
      <c r="E18" s="37" t="s">
        <v>1051</v>
      </c>
    </row>
    <row r="19" spans="1:5" ht="318.75">
      <c r="A19" t="s">
        <v>61</v>
      </c>
      <c r="E19" s="35" t="s">
        <v>962</v>
      </c>
    </row>
    <row r="20" spans="1:16" ht="12.75">
      <c r="A20" s="24" t="s">
        <v>51</v>
      </c>
      <c s="29" t="s">
        <v>26</v>
      </c>
      <c s="29" t="s">
        <v>1052</v>
      </c>
      <c s="24" t="s">
        <v>53</v>
      </c>
      <c s="30" t="s">
        <v>1053</v>
      </c>
      <c s="31" t="s">
        <v>87</v>
      </c>
      <c s="32">
        <v>0.8</v>
      </c>
      <c s="33">
        <v>0</v>
      </c>
      <c s="33">
        <f>ROUND(ROUND(H20,2)*ROUND(G20,3),2)</f>
      </c>
      <c s="31" t="s">
        <v>56</v>
      </c>
      <c r="O20">
        <f>(I20*21)/100</f>
      </c>
      <c t="s">
        <v>27</v>
      </c>
    </row>
    <row r="21" spans="1:5" ht="12.75">
      <c r="A21" s="34" t="s">
        <v>57</v>
      </c>
      <c r="E21" s="35" t="s">
        <v>53</v>
      </c>
    </row>
    <row r="22" spans="1:5" ht="25.5">
      <c r="A22" s="36" t="s">
        <v>59</v>
      </c>
      <c r="E22" s="37" t="s">
        <v>1054</v>
      </c>
    </row>
    <row r="23" spans="1:5" ht="318.75">
      <c r="A23" t="s">
        <v>61</v>
      </c>
      <c r="E23" s="35" t="s">
        <v>962</v>
      </c>
    </row>
    <row r="24" spans="1:16" ht="12.75">
      <c r="A24" s="24" t="s">
        <v>51</v>
      </c>
      <c s="29" t="s">
        <v>37</v>
      </c>
      <c s="29" t="s">
        <v>1055</v>
      </c>
      <c s="24" t="s">
        <v>53</v>
      </c>
      <c s="30" t="s">
        <v>1056</v>
      </c>
      <c s="31" t="s">
        <v>87</v>
      </c>
      <c s="32">
        <v>37.641</v>
      </c>
      <c s="33">
        <v>0</v>
      </c>
      <c s="33">
        <f>ROUND(ROUND(H24,2)*ROUND(G24,3),2)</f>
      </c>
      <c s="31" t="s">
        <v>56</v>
      </c>
      <c r="O24">
        <f>(I24*21)/100</f>
      </c>
      <c t="s">
        <v>27</v>
      </c>
    </row>
    <row r="25" spans="1:5" ht="12.75">
      <c r="A25" s="34" t="s">
        <v>57</v>
      </c>
      <c r="E25" s="35" t="s">
        <v>1057</v>
      </c>
    </row>
    <row r="26" spans="1:5" ht="114.75">
      <c r="A26" s="36" t="s">
        <v>59</v>
      </c>
      <c r="E26" s="37" t="s">
        <v>1058</v>
      </c>
    </row>
    <row r="27" spans="1:5" ht="229.5">
      <c r="A27" t="s">
        <v>61</v>
      </c>
      <c r="E27" s="35" t="s">
        <v>1059</v>
      </c>
    </row>
    <row r="28" spans="1:18" ht="12.75" customHeight="1">
      <c r="A28" s="6" t="s">
        <v>49</v>
      </c>
      <c s="6"/>
      <c s="40" t="s">
        <v>117</v>
      </c>
      <c s="6"/>
      <c s="27" t="s">
        <v>377</v>
      </c>
      <c s="6"/>
      <c s="6"/>
      <c s="6"/>
      <c s="41">
        <f>0+Q28</f>
      </c>
      <c s="6"/>
      <c r="O28">
        <f>0+R28</f>
      </c>
      <c r="Q28">
        <f>0+I29+I33</f>
      </c>
      <c>
        <f>0+O29+O33</f>
      </c>
    </row>
    <row r="29" spans="1:16" ht="12.75">
      <c r="A29" s="24" t="s">
        <v>51</v>
      </c>
      <c s="29" t="s">
        <v>39</v>
      </c>
      <c s="29" t="s">
        <v>555</v>
      </c>
      <c s="24" t="s">
        <v>53</v>
      </c>
      <c s="30" t="s">
        <v>556</v>
      </c>
      <c s="31" t="s">
        <v>129</v>
      </c>
      <c s="32">
        <v>80</v>
      </c>
      <c s="33">
        <v>0</v>
      </c>
      <c s="33">
        <f>ROUND(ROUND(H29,2)*ROUND(G29,3),2)</f>
      </c>
      <c s="31" t="s">
        <v>56</v>
      </c>
      <c r="O29">
        <f>(I29*21)/100</f>
      </c>
      <c t="s">
        <v>27</v>
      </c>
    </row>
    <row r="30" spans="1:5" ht="12.75">
      <c r="A30" s="34" t="s">
        <v>57</v>
      </c>
      <c r="E30" s="35" t="s">
        <v>557</v>
      </c>
    </row>
    <row r="31" spans="1:5" ht="63.75">
      <c r="A31" s="36" t="s">
        <v>59</v>
      </c>
      <c r="E31" s="37" t="s">
        <v>1060</v>
      </c>
    </row>
    <row r="32" spans="1:5" ht="76.5">
      <c r="A32" t="s">
        <v>61</v>
      </c>
      <c r="E32" s="35" t="s">
        <v>558</v>
      </c>
    </row>
    <row r="33" spans="1:16" ht="12.75">
      <c r="A33" s="24" t="s">
        <v>51</v>
      </c>
      <c s="29" t="s">
        <v>41</v>
      </c>
      <c s="29" t="s">
        <v>559</v>
      </c>
      <c s="24" t="s">
        <v>53</v>
      </c>
      <c s="30" t="s">
        <v>560</v>
      </c>
      <c s="31" t="s">
        <v>129</v>
      </c>
      <c s="32">
        <v>280</v>
      </c>
      <c s="33">
        <v>0</v>
      </c>
      <c s="33">
        <f>ROUND(ROUND(H33,2)*ROUND(G33,3),2)</f>
      </c>
      <c s="31" t="s">
        <v>56</v>
      </c>
      <c r="O33">
        <f>(I33*21)/100</f>
      </c>
      <c t="s">
        <v>27</v>
      </c>
    </row>
    <row r="34" spans="1:5" ht="12.75">
      <c r="A34" s="34" t="s">
        <v>57</v>
      </c>
      <c r="E34" s="35" t="s">
        <v>561</v>
      </c>
    </row>
    <row r="35" spans="1:5" ht="114.75">
      <c r="A35" s="36" t="s">
        <v>59</v>
      </c>
      <c r="E35" s="37" t="s">
        <v>1061</v>
      </c>
    </row>
    <row r="36" spans="1:5" ht="102">
      <c r="A36" t="s">
        <v>61</v>
      </c>
      <c r="E36" s="35" t="s">
        <v>562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8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5" t="s">
        <v>49</v>
      </c>
      <c s="25"/>
      <c s="26" t="s">
        <v>31</v>
      </c>
      <c s="25"/>
      <c s="27" t="s">
        <v>50</v>
      </c>
      <c s="25"/>
      <c s="25"/>
      <c s="25"/>
      <c s="28">
        <f>0+Q9</f>
      </c>
      <c s="25"/>
      <c r="O9">
        <f>0+R9</f>
      </c>
      <c r="Q9">
        <f>0+I10+I14+I18+I22+I26+I30</f>
      </c>
      <c>
        <f>0+O10+O14+O18+O22+O26+O30</f>
      </c>
    </row>
    <row r="10" spans="1:16" ht="12.75">
      <c r="A10" s="24" t="s">
        <v>51</v>
      </c>
      <c s="29" t="s">
        <v>33</v>
      </c>
      <c s="29" t="s">
        <v>52</v>
      </c>
      <c s="24" t="s">
        <v>53</v>
      </c>
      <c s="30" t="s">
        <v>54</v>
      </c>
      <c s="31" t="s">
        <v>55</v>
      </c>
      <c s="32">
        <v>1</v>
      </c>
      <c s="33">
        <v>0</v>
      </c>
      <c s="33">
        <f>ROUND(ROUND(H10,2)*ROUND(G10,3),2)</f>
      </c>
      <c s="31" t="s">
        <v>56</v>
      </c>
      <c r="O10">
        <f>(I10*21)/100</f>
      </c>
      <c t="s">
        <v>27</v>
      </c>
    </row>
    <row r="11" spans="1:5" ht="25.5">
      <c r="A11" s="34" t="s">
        <v>57</v>
      </c>
      <c r="E11" s="35" t="s">
        <v>58</v>
      </c>
    </row>
    <row r="12" spans="1:5" ht="12.75">
      <c r="A12" s="36" t="s">
        <v>59</v>
      </c>
      <c r="E12" s="37" t="s">
        <v>60</v>
      </c>
    </row>
    <row r="13" spans="1:5" ht="12.75">
      <c r="A13" t="s">
        <v>61</v>
      </c>
      <c r="E13" s="35" t="s">
        <v>62</v>
      </c>
    </row>
    <row r="14" spans="1:16" ht="12.75">
      <c r="A14" s="24" t="s">
        <v>51</v>
      </c>
      <c s="29" t="s">
        <v>27</v>
      </c>
      <c s="29" t="s">
        <v>63</v>
      </c>
      <c s="24" t="s">
        <v>53</v>
      </c>
      <c s="30" t="s">
        <v>64</v>
      </c>
      <c s="31" t="s">
        <v>65</v>
      </c>
      <c s="32">
        <v>1</v>
      </c>
      <c s="33">
        <v>0</v>
      </c>
      <c s="33">
        <f>ROUND(ROUND(H14,2)*ROUND(G14,3),2)</f>
      </c>
      <c s="31" t="s">
        <v>56</v>
      </c>
      <c r="O14">
        <f>(I14*21)/100</f>
      </c>
      <c t="s">
        <v>27</v>
      </c>
    </row>
    <row r="15" spans="1:5" ht="12.75">
      <c r="A15" s="34" t="s">
        <v>57</v>
      </c>
      <c r="E15" s="35" t="s">
        <v>66</v>
      </c>
    </row>
    <row r="16" spans="1:5" ht="38.25">
      <c r="A16" s="36" t="s">
        <v>59</v>
      </c>
      <c r="E16" s="37" t="s">
        <v>67</v>
      </c>
    </row>
    <row r="17" spans="1:5" ht="38.25">
      <c r="A17" t="s">
        <v>61</v>
      </c>
      <c r="E17" s="35" t="s">
        <v>68</v>
      </c>
    </row>
    <row r="18" spans="1:16" ht="12.75">
      <c r="A18" s="24" t="s">
        <v>51</v>
      </c>
      <c s="29" t="s">
        <v>26</v>
      </c>
      <c s="29" t="s">
        <v>69</v>
      </c>
      <c s="24" t="s">
        <v>53</v>
      </c>
      <c s="30" t="s">
        <v>70</v>
      </c>
      <c s="31" t="s">
        <v>55</v>
      </c>
      <c s="32">
        <v>1</v>
      </c>
      <c s="33">
        <v>0</v>
      </c>
      <c s="33">
        <f>ROUND(ROUND(H18,2)*ROUND(G18,3),2)</f>
      </c>
      <c s="31" t="s">
        <v>56</v>
      </c>
      <c r="O18">
        <f>(I18*21)/100</f>
      </c>
      <c t="s">
        <v>27</v>
      </c>
    </row>
    <row r="19" spans="1:5" ht="38.25">
      <c r="A19" s="34" t="s">
        <v>57</v>
      </c>
      <c r="E19" s="35" t="s">
        <v>71</v>
      </c>
    </row>
    <row r="20" spans="1:5" ht="12.75">
      <c r="A20" s="36" t="s">
        <v>59</v>
      </c>
      <c r="E20" s="37" t="s">
        <v>60</v>
      </c>
    </row>
    <row r="21" spans="1:5" ht="12.75">
      <c r="A21" t="s">
        <v>61</v>
      </c>
      <c r="E21" s="35" t="s">
        <v>72</v>
      </c>
    </row>
    <row r="22" spans="1:16" ht="12.75">
      <c r="A22" s="24" t="s">
        <v>51</v>
      </c>
      <c s="29" t="s">
        <v>37</v>
      </c>
      <c s="29" t="s">
        <v>73</v>
      </c>
      <c s="24" t="s">
        <v>53</v>
      </c>
      <c s="30" t="s">
        <v>74</v>
      </c>
      <c s="31" t="s">
        <v>55</v>
      </c>
      <c s="32">
        <v>1</v>
      </c>
      <c s="33">
        <v>0</v>
      </c>
      <c s="33">
        <f>ROUND(ROUND(H22,2)*ROUND(G22,3),2)</f>
      </c>
      <c s="31" t="s">
        <v>56</v>
      </c>
      <c r="O22">
        <f>(I22*21)/100</f>
      </c>
      <c t="s">
        <v>27</v>
      </c>
    </row>
    <row r="23" spans="1:5" ht="12.75">
      <c r="A23" s="34" t="s">
        <v>57</v>
      </c>
      <c r="E23" s="35" t="s">
        <v>75</v>
      </c>
    </row>
    <row r="24" spans="1:5" ht="12.75">
      <c r="A24" s="36" t="s">
        <v>59</v>
      </c>
      <c r="E24" s="37" t="s">
        <v>60</v>
      </c>
    </row>
    <row r="25" spans="1:5" ht="12.75">
      <c r="A25" t="s">
        <v>61</v>
      </c>
      <c r="E25" s="35" t="s">
        <v>72</v>
      </c>
    </row>
    <row r="26" spans="1:16" ht="12.75">
      <c r="A26" s="24" t="s">
        <v>51</v>
      </c>
      <c s="29" t="s">
        <v>39</v>
      </c>
      <c s="29" t="s">
        <v>76</v>
      </c>
      <c s="24" t="s">
        <v>53</v>
      </c>
      <c s="30" t="s">
        <v>77</v>
      </c>
      <c s="31" t="s">
        <v>55</v>
      </c>
      <c s="32">
        <v>1</v>
      </c>
      <c s="33">
        <v>0</v>
      </c>
      <c s="33">
        <f>ROUND(ROUND(H26,2)*ROUND(G26,3),2)</f>
      </c>
      <c s="31" t="s">
        <v>56</v>
      </c>
      <c r="O26">
        <f>(I26*21)/100</f>
      </c>
      <c t="s">
        <v>27</v>
      </c>
    </row>
    <row r="27" spans="1:5" ht="25.5">
      <c r="A27" s="34" t="s">
        <v>57</v>
      </c>
      <c r="E27" s="35" t="s">
        <v>78</v>
      </c>
    </row>
    <row r="28" spans="1:5" ht="12.75">
      <c r="A28" s="36" t="s">
        <v>59</v>
      </c>
      <c r="E28" s="37" t="s">
        <v>60</v>
      </c>
    </row>
    <row r="29" spans="1:5" ht="12.75">
      <c r="A29" t="s">
        <v>61</v>
      </c>
      <c r="E29" s="35" t="s">
        <v>72</v>
      </c>
    </row>
    <row r="30" spans="1:16" ht="12.75">
      <c r="A30" s="24" t="s">
        <v>51</v>
      </c>
      <c s="29" t="s">
        <v>41</v>
      </c>
      <c s="29" t="s">
        <v>79</v>
      </c>
      <c s="24" t="s">
        <v>53</v>
      </c>
      <c s="30" t="s">
        <v>80</v>
      </c>
      <c s="31" t="s">
        <v>55</v>
      </c>
      <c s="32">
        <v>1</v>
      </c>
      <c s="33">
        <v>0</v>
      </c>
      <c s="33">
        <f>ROUND(ROUND(H30,2)*ROUND(G30,3),2)</f>
      </c>
      <c s="31" t="s">
        <v>56</v>
      </c>
      <c r="O30">
        <f>(I30*21)/100</f>
      </c>
      <c t="s">
        <v>27</v>
      </c>
    </row>
    <row r="31" spans="1:5" ht="25.5">
      <c r="A31" s="34" t="s">
        <v>57</v>
      </c>
      <c r="E31" s="35" t="s">
        <v>81</v>
      </c>
    </row>
    <row r="32" spans="1:5" ht="12.75">
      <c r="A32" s="36" t="s">
        <v>59</v>
      </c>
      <c r="E32" s="37" t="s">
        <v>60</v>
      </c>
    </row>
    <row r="33" spans="1:5" ht="76.5">
      <c r="A33" t="s">
        <v>61</v>
      </c>
      <c r="E33" s="35" t="s">
        <v>82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0+O9+O18+O63+O80+O109+O114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83</v>
      </c>
      <c s="38">
        <f>0+I9+I18+I63+I80+I109+I114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83</v>
      </c>
      <c s="6"/>
      <c s="18" t="s">
        <v>84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5" t="s">
        <v>49</v>
      </c>
      <c s="25"/>
      <c s="26" t="s">
        <v>31</v>
      </c>
      <c s="25"/>
      <c s="27" t="s">
        <v>50</v>
      </c>
      <c s="25"/>
      <c s="25"/>
      <c s="25"/>
      <c s="28">
        <f>0+Q9</f>
      </c>
      <c s="25"/>
      <c r="O9">
        <f>0+R9</f>
      </c>
      <c r="Q9">
        <f>0+I10+I14</f>
      </c>
      <c>
        <f>0+O10+O14</f>
      </c>
    </row>
    <row r="10" spans="1:16" ht="12.75">
      <c r="A10" s="24" t="s">
        <v>51</v>
      </c>
      <c s="29" t="s">
        <v>33</v>
      </c>
      <c s="29" t="s">
        <v>85</v>
      </c>
      <c s="24" t="s">
        <v>53</v>
      </c>
      <c s="30" t="s">
        <v>86</v>
      </c>
      <c s="31" t="s">
        <v>87</v>
      </c>
      <c s="32">
        <v>30</v>
      </c>
      <c s="33">
        <v>0</v>
      </c>
      <c s="33">
        <f>ROUND(ROUND(H10,2)*ROUND(G10,3),2)</f>
      </c>
      <c s="31" t="s">
        <v>56</v>
      </c>
      <c r="O10">
        <f>(I10*21)/100</f>
      </c>
      <c t="s">
        <v>27</v>
      </c>
    </row>
    <row r="11" spans="1:5" ht="12.75">
      <c r="A11" s="34" t="s">
        <v>57</v>
      </c>
      <c r="E11" s="35" t="s">
        <v>88</v>
      </c>
    </row>
    <row r="12" spans="1:5" ht="63.75">
      <c r="A12" s="36" t="s">
        <v>59</v>
      </c>
      <c r="E12" s="37" t="s">
        <v>89</v>
      </c>
    </row>
    <row r="13" spans="1:5" ht="25.5">
      <c r="A13" t="s">
        <v>61</v>
      </c>
      <c r="E13" s="35" t="s">
        <v>90</v>
      </c>
    </row>
    <row r="14" spans="1:16" ht="12.75">
      <c r="A14" s="24" t="s">
        <v>51</v>
      </c>
      <c s="29" t="s">
        <v>27</v>
      </c>
      <c s="29" t="s">
        <v>91</v>
      </c>
      <c s="24" t="s">
        <v>53</v>
      </c>
      <c s="30" t="s">
        <v>86</v>
      </c>
      <c s="31" t="s">
        <v>92</v>
      </c>
      <c s="32">
        <v>160.503</v>
      </c>
      <c s="33">
        <v>0</v>
      </c>
      <c s="33">
        <f>ROUND(ROUND(H14,2)*ROUND(G14,3),2)</f>
      </c>
      <c s="31" t="s">
        <v>56</v>
      </c>
      <c r="O14">
        <f>(I14*21)/100</f>
      </c>
      <c t="s">
        <v>27</v>
      </c>
    </row>
    <row r="15" spans="1:5" ht="12.75">
      <c r="A15" s="34" t="s">
        <v>57</v>
      </c>
      <c r="E15" s="35" t="s">
        <v>93</v>
      </c>
    </row>
    <row r="16" spans="1:5" ht="178.5">
      <c r="A16" s="36" t="s">
        <v>59</v>
      </c>
      <c r="E16" s="37" t="s">
        <v>94</v>
      </c>
    </row>
    <row r="17" spans="1:5" ht="25.5">
      <c r="A17" t="s">
        <v>61</v>
      </c>
      <c r="E17" s="35" t="s">
        <v>90</v>
      </c>
    </row>
    <row r="18" spans="1:18" ht="12.75" customHeight="1">
      <c r="A18" s="6" t="s">
        <v>49</v>
      </c>
      <c s="6"/>
      <c s="40" t="s">
        <v>33</v>
      </c>
      <c s="6"/>
      <c s="27" t="s">
        <v>95</v>
      </c>
      <c s="6"/>
      <c s="6"/>
      <c s="6"/>
      <c s="41">
        <f>0+Q18</f>
      </c>
      <c s="6"/>
      <c r="O18">
        <f>0+R18</f>
      </c>
      <c r="Q18">
        <f>0+I19+I23+I27+I31+I35+I39+I43+I47+I51+I55+I59</f>
      </c>
      <c>
        <f>0+O19+O23+O27+O31+O35+O39+O43+O47+O51+O55+O59</f>
      </c>
    </row>
    <row r="19" spans="1:16" ht="12.75">
      <c r="A19" s="24" t="s">
        <v>51</v>
      </c>
      <c s="29" t="s">
        <v>26</v>
      </c>
      <c s="29" t="s">
        <v>96</v>
      </c>
      <c s="24" t="s">
        <v>53</v>
      </c>
      <c s="30" t="s">
        <v>97</v>
      </c>
      <c s="31" t="s">
        <v>98</v>
      </c>
      <c s="32">
        <v>100</v>
      </c>
      <c s="33">
        <v>0</v>
      </c>
      <c s="33">
        <f>ROUND(ROUND(H19,2)*ROUND(G19,3),2)</f>
      </c>
      <c s="31" t="s">
        <v>56</v>
      </c>
      <c r="O19">
        <f>(I19*21)/100</f>
      </c>
      <c t="s">
        <v>27</v>
      </c>
    </row>
    <row r="20" spans="1:5" ht="38.25">
      <c r="A20" s="34" t="s">
        <v>57</v>
      </c>
      <c r="E20" s="35" t="s">
        <v>99</v>
      </c>
    </row>
    <row r="21" spans="1:5" ht="12.75">
      <c r="A21" s="36" t="s">
        <v>59</v>
      </c>
      <c r="E21" s="37" t="s">
        <v>100</v>
      </c>
    </row>
    <row r="22" spans="1:5" ht="12.75">
      <c r="A22" t="s">
        <v>61</v>
      </c>
      <c r="E22" s="35" t="s">
        <v>101</v>
      </c>
    </row>
    <row r="23" spans="1:16" ht="12.75">
      <c r="A23" s="24" t="s">
        <v>51</v>
      </c>
      <c s="29" t="s">
        <v>37</v>
      </c>
      <c s="29" t="s">
        <v>102</v>
      </c>
      <c s="24" t="s">
        <v>53</v>
      </c>
      <c s="30" t="s">
        <v>103</v>
      </c>
      <c s="31" t="s">
        <v>104</v>
      </c>
      <c s="32">
        <v>2</v>
      </c>
      <c s="33">
        <v>0</v>
      </c>
      <c s="33">
        <f>ROUND(ROUND(H23,2)*ROUND(G23,3),2)</f>
      </c>
      <c s="31" t="s">
        <v>56</v>
      </c>
      <c r="O23">
        <f>(I23*21)/100</f>
      </c>
      <c t="s">
        <v>27</v>
      </c>
    </row>
    <row r="24" spans="1:5" ht="140.25">
      <c r="A24" s="34" t="s">
        <v>57</v>
      </c>
      <c r="E24" s="35" t="s">
        <v>105</v>
      </c>
    </row>
    <row r="25" spans="1:5" ht="12.75">
      <c r="A25" s="36" t="s">
        <v>59</v>
      </c>
      <c r="E25" s="37" t="s">
        <v>106</v>
      </c>
    </row>
    <row r="26" spans="1:5" ht="165.75">
      <c r="A26" t="s">
        <v>61</v>
      </c>
      <c r="E26" s="35" t="s">
        <v>107</v>
      </c>
    </row>
    <row r="27" spans="1:16" ht="12.75">
      <c r="A27" s="24" t="s">
        <v>51</v>
      </c>
      <c s="29" t="s">
        <v>39</v>
      </c>
      <c s="29" t="s">
        <v>108</v>
      </c>
      <c s="24" t="s">
        <v>53</v>
      </c>
      <c s="30" t="s">
        <v>109</v>
      </c>
      <c s="31" t="s">
        <v>87</v>
      </c>
      <c s="32">
        <v>2.32</v>
      </c>
      <c s="33">
        <v>0</v>
      </c>
      <c s="33">
        <f>ROUND(ROUND(H27,2)*ROUND(G27,3),2)</f>
      </c>
      <c s="31" t="s">
        <v>56</v>
      </c>
      <c r="O27">
        <f>(I27*21)/100</f>
      </c>
      <c t="s">
        <v>27</v>
      </c>
    </row>
    <row r="28" spans="1:5" ht="89.25">
      <c r="A28" s="34" t="s">
        <v>57</v>
      </c>
      <c r="E28" s="35" t="s">
        <v>110</v>
      </c>
    </row>
    <row r="29" spans="1:5" ht="12.75">
      <c r="A29" s="36" t="s">
        <v>59</v>
      </c>
      <c r="E29" s="37" t="s">
        <v>111</v>
      </c>
    </row>
    <row r="30" spans="1:5" ht="63.75">
      <c r="A30" t="s">
        <v>61</v>
      </c>
      <c r="E30" s="35" t="s">
        <v>112</v>
      </c>
    </row>
    <row r="31" spans="1:16" ht="12.75">
      <c r="A31" s="24" t="s">
        <v>51</v>
      </c>
      <c s="29" t="s">
        <v>41</v>
      </c>
      <c s="29" t="s">
        <v>113</v>
      </c>
      <c s="24" t="s">
        <v>53</v>
      </c>
      <c s="30" t="s">
        <v>114</v>
      </c>
      <c s="31" t="s">
        <v>87</v>
      </c>
      <c s="32">
        <v>21.7</v>
      </c>
      <c s="33">
        <v>0</v>
      </c>
      <c s="33">
        <f>ROUND(ROUND(H31,2)*ROUND(G31,3),2)</f>
      </c>
      <c s="31" t="s">
        <v>56</v>
      </c>
      <c r="O31">
        <f>(I31*21)/100</f>
      </c>
      <c t="s">
        <v>27</v>
      </c>
    </row>
    <row r="32" spans="1:5" ht="63.75">
      <c r="A32" s="34" t="s">
        <v>57</v>
      </c>
      <c r="E32" s="35" t="s">
        <v>115</v>
      </c>
    </row>
    <row r="33" spans="1:5" ht="12.75">
      <c r="A33" s="36" t="s">
        <v>59</v>
      </c>
      <c r="E33" s="37" t="s">
        <v>116</v>
      </c>
    </row>
    <row r="34" spans="1:5" ht="63.75">
      <c r="A34" t="s">
        <v>61</v>
      </c>
      <c r="E34" s="35" t="s">
        <v>112</v>
      </c>
    </row>
    <row r="35" spans="1:16" ht="25.5">
      <c r="A35" s="24" t="s">
        <v>51</v>
      </c>
      <c s="29" t="s">
        <v>117</v>
      </c>
      <c s="29" t="s">
        <v>118</v>
      </c>
      <c s="24" t="s">
        <v>53</v>
      </c>
      <c s="30" t="s">
        <v>119</v>
      </c>
      <c s="31" t="s">
        <v>87</v>
      </c>
      <c s="32">
        <v>39</v>
      </c>
      <c s="33">
        <v>0</v>
      </c>
      <c s="33">
        <f>ROUND(ROUND(H35,2)*ROUND(G35,3),2)</f>
      </c>
      <c s="31" t="s">
        <v>56</v>
      </c>
      <c r="O35">
        <f>(I35*21)/100</f>
      </c>
      <c t="s">
        <v>27</v>
      </c>
    </row>
    <row r="36" spans="1:5" ht="140.25">
      <c r="A36" s="34" t="s">
        <v>57</v>
      </c>
      <c r="E36" s="35" t="s">
        <v>120</v>
      </c>
    </row>
    <row r="37" spans="1:5" ht="89.25">
      <c r="A37" s="36" t="s">
        <v>59</v>
      </c>
      <c r="E37" s="37" t="s">
        <v>121</v>
      </c>
    </row>
    <row r="38" spans="1:5" ht="63.75">
      <c r="A38" t="s">
        <v>61</v>
      </c>
      <c r="E38" s="35" t="s">
        <v>112</v>
      </c>
    </row>
    <row r="39" spans="1:16" ht="12.75">
      <c r="A39" s="24" t="s">
        <v>51</v>
      </c>
      <c s="29" t="s">
        <v>122</v>
      </c>
      <c s="29" t="s">
        <v>123</v>
      </c>
      <c s="24" t="s">
        <v>53</v>
      </c>
      <c s="30" t="s">
        <v>124</v>
      </c>
      <c s="31" t="s">
        <v>87</v>
      </c>
      <c s="32">
        <v>9.18</v>
      </c>
      <c s="33">
        <v>0</v>
      </c>
      <c s="33">
        <f>ROUND(ROUND(H39,2)*ROUND(G39,3),2)</f>
      </c>
      <c s="31" t="s">
        <v>56</v>
      </c>
      <c r="O39">
        <f>(I39*21)/100</f>
      </c>
      <c t="s">
        <v>27</v>
      </c>
    </row>
    <row r="40" spans="1:5" ht="89.25">
      <c r="A40" s="34" t="s">
        <v>57</v>
      </c>
      <c r="E40" s="35" t="s">
        <v>125</v>
      </c>
    </row>
    <row r="41" spans="1:5" ht="63.75">
      <c r="A41" s="36" t="s">
        <v>59</v>
      </c>
      <c r="E41" s="37" t="s">
        <v>126</v>
      </c>
    </row>
    <row r="42" spans="1:5" ht="63.75">
      <c r="A42" t="s">
        <v>61</v>
      </c>
      <c r="E42" s="35" t="s">
        <v>112</v>
      </c>
    </row>
    <row r="43" spans="1:16" ht="12.75">
      <c r="A43" s="24" t="s">
        <v>51</v>
      </c>
      <c s="29" t="s">
        <v>44</v>
      </c>
      <c s="29" t="s">
        <v>127</v>
      </c>
      <c s="24" t="s">
        <v>53</v>
      </c>
      <c s="30" t="s">
        <v>128</v>
      </c>
      <c s="31" t="s">
        <v>129</v>
      </c>
      <c s="32">
        <v>63</v>
      </c>
      <c s="33">
        <v>0</v>
      </c>
      <c s="33">
        <f>ROUND(ROUND(H43,2)*ROUND(G43,3),2)</f>
      </c>
      <c s="31" t="s">
        <v>56</v>
      </c>
      <c r="O43">
        <f>(I43*21)/100</f>
      </c>
      <c t="s">
        <v>27</v>
      </c>
    </row>
    <row r="44" spans="1:5" ht="63.75">
      <c r="A44" s="34" t="s">
        <v>57</v>
      </c>
      <c r="E44" s="35" t="s">
        <v>130</v>
      </c>
    </row>
    <row r="45" spans="1:5" ht="12.75">
      <c r="A45" s="36" t="s">
        <v>59</v>
      </c>
      <c r="E45" s="37" t="s">
        <v>131</v>
      </c>
    </row>
    <row r="46" spans="1:5" ht="63.75">
      <c r="A46" t="s">
        <v>61</v>
      </c>
      <c r="E46" s="35" t="s">
        <v>112</v>
      </c>
    </row>
    <row r="47" spans="1:16" ht="12.75">
      <c r="A47" s="24" t="s">
        <v>51</v>
      </c>
      <c s="29" t="s">
        <v>46</v>
      </c>
      <c s="29" t="s">
        <v>132</v>
      </c>
      <c s="24" t="s">
        <v>53</v>
      </c>
      <c s="30" t="s">
        <v>133</v>
      </c>
      <c s="31" t="s">
        <v>129</v>
      </c>
      <c s="32">
        <v>60</v>
      </c>
      <c s="33">
        <v>0</v>
      </c>
      <c s="33">
        <f>ROUND(ROUND(H47,2)*ROUND(G47,3),2)</f>
      </c>
      <c s="31" t="s">
        <v>56</v>
      </c>
      <c r="O47">
        <f>(I47*21)/100</f>
      </c>
      <c t="s">
        <v>27</v>
      </c>
    </row>
    <row r="48" spans="1:5" ht="76.5">
      <c r="A48" s="34" t="s">
        <v>57</v>
      </c>
      <c r="E48" s="35" t="s">
        <v>134</v>
      </c>
    </row>
    <row r="49" spans="1:5" ht="63.75">
      <c r="A49" s="36" t="s">
        <v>59</v>
      </c>
      <c r="E49" s="37" t="s">
        <v>135</v>
      </c>
    </row>
    <row r="50" spans="1:5" ht="63.75">
      <c r="A50" t="s">
        <v>61</v>
      </c>
      <c r="E50" s="35" t="s">
        <v>112</v>
      </c>
    </row>
    <row r="51" spans="1:16" ht="12.75">
      <c r="A51" s="24" t="s">
        <v>51</v>
      </c>
      <c s="29" t="s">
        <v>48</v>
      </c>
      <c s="29" t="s">
        <v>136</v>
      </c>
      <c s="24" t="s">
        <v>53</v>
      </c>
      <c s="30" t="s">
        <v>137</v>
      </c>
      <c s="31" t="s">
        <v>87</v>
      </c>
      <c s="32">
        <v>31.05</v>
      </c>
      <c s="33">
        <v>0</v>
      </c>
      <c s="33">
        <f>ROUND(ROUND(H51,2)*ROUND(G51,3),2)</f>
      </c>
      <c s="31" t="s">
        <v>56</v>
      </c>
      <c r="O51">
        <f>(I51*21)/100</f>
      </c>
      <c t="s">
        <v>27</v>
      </c>
    </row>
    <row r="52" spans="1:5" ht="114.75">
      <c r="A52" s="34" t="s">
        <v>57</v>
      </c>
      <c r="E52" s="35" t="s">
        <v>138</v>
      </c>
    </row>
    <row r="53" spans="1:5" ht="12.75">
      <c r="A53" s="36" t="s">
        <v>59</v>
      </c>
      <c r="E53" s="37" t="s">
        <v>139</v>
      </c>
    </row>
    <row r="54" spans="1:5" ht="63.75">
      <c r="A54" t="s">
        <v>61</v>
      </c>
      <c r="E54" s="35" t="s">
        <v>112</v>
      </c>
    </row>
    <row r="55" spans="1:16" ht="12.75">
      <c r="A55" s="24" t="s">
        <v>51</v>
      </c>
      <c s="29" t="s">
        <v>140</v>
      </c>
      <c s="29" t="s">
        <v>141</v>
      </c>
      <c s="24" t="s">
        <v>53</v>
      </c>
      <c s="30" t="s">
        <v>142</v>
      </c>
      <c s="31" t="s">
        <v>87</v>
      </c>
      <c s="32">
        <v>15</v>
      </c>
      <c s="33">
        <v>0</v>
      </c>
      <c s="33">
        <f>ROUND(ROUND(H55,2)*ROUND(G55,3),2)</f>
      </c>
      <c s="31" t="s">
        <v>56</v>
      </c>
      <c r="O55">
        <f>(I55*21)/100</f>
      </c>
      <c t="s">
        <v>27</v>
      </c>
    </row>
    <row r="56" spans="1:5" ht="38.25">
      <c r="A56" s="34" t="s">
        <v>57</v>
      </c>
      <c r="E56" s="35" t="s">
        <v>143</v>
      </c>
    </row>
    <row r="57" spans="1:5" ht="12.75">
      <c r="A57" s="36" t="s">
        <v>59</v>
      </c>
      <c r="E57" s="37" t="s">
        <v>144</v>
      </c>
    </row>
    <row r="58" spans="1:5" ht="318.75">
      <c r="A58" t="s">
        <v>61</v>
      </c>
      <c r="E58" s="35" t="s">
        <v>145</v>
      </c>
    </row>
    <row r="59" spans="1:16" ht="12.75">
      <c r="A59" s="24" t="s">
        <v>51</v>
      </c>
      <c s="29" t="s">
        <v>146</v>
      </c>
      <c s="29" t="s">
        <v>147</v>
      </c>
      <c s="24" t="s">
        <v>53</v>
      </c>
      <c s="30" t="s">
        <v>148</v>
      </c>
      <c s="31" t="s">
        <v>98</v>
      </c>
      <c s="32">
        <v>117</v>
      </c>
      <c s="33">
        <v>0</v>
      </c>
      <c s="33">
        <f>ROUND(ROUND(H59,2)*ROUND(G59,3),2)</f>
      </c>
      <c s="31" t="s">
        <v>56</v>
      </c>
      <c r="O59">
        <f>(I59*21)/100</f>
      </c>
      <c t="s">
        <v>27</v>
      </c>
    </row>
    <row r="60" spans="1:5" ht="51">
      <c r="A60" s="34" t="s">
        <v>57</v>
      </c>
      <c r="E60" s="35" t="s">
        <v>149</v>
      </c>
    </row>
    <row r="61" spans="1:5" ht="63.75">
      <c r="A61" s="36" t="s">
        <v>59</v>
      </c>
      <c r="E61" s="37" t="s">
        <v>150</v>
      </c>
    </row>
    <row r="62" spans="1:5" ht="25.5">
      <c r="A62" t="s">
        <v>61</v>
      </c>
      <c r="E62" s="35" t="s">
        <v>151</v>
      </c>
    </row>
    <row r="63" spans="1:18" ht="12.75" customHeight="1">
      <c r="A63" s="6" t="s">
        <v>49</v>
      </c>
      <c s="6"/>
      <c s="40" t="s">
        <v>37</v>
      </c>
      <c s="6"/>
      <c s="27" t="s">
        <v>152</v>
      </c>
      <c s="6"/>
      <c s="6"/>
      <c s="6"/>
      <c s="41">
        <f>0+Q63</f>
      </c>
      <c s="6"/>
      <c r="O63">
        <f>0+R63</f>
      </c>
      <c r="Q63">
        <f>0+I64+I68+I72+I76</f>
      </c>
      <c>
        <f>0+O64+O68+O72+O76</f>
      </c>
    </row>
    <row r="64" spans="1:16" ht="12.75">
      <c r="A64" s="24" t="s">
        <v>51</v>
      </c>
      <c s="29" t="s">
        <v>153</v>
      </c>
      <c s="29" t="s">
        <v>154</v>
      </c>
      <c s="24" t="s">
        <v>53</v>
      </c>
      <c s="30" t="s">
        <v>155</v>
      </c>
      <c s="31" t="s">
        <v>87</v>
      </c>
      <c s="32">
        <v>2</v>
      </c>
      <c s="33">
        <v>0</v>
      </c>
      <c s="33">
        <f>ROUND(ROUND(H64,2)*ROUND(G64,3),2)</f>
      </c>
      <c s="31" t="s">
        <v>56</v>
      </c>
      <c r="O64">
        <f>(I64*21)/100</f>
      </c>
      <c t="s">
        <v>27</v>
      </c>
    </row>
    <row r="65" spans="1:5" ht="12.75">
      <c r="A65" s="34" t="s">
        <v>57</v>
      </c>
      <c r="E65" s="35" t="s">
        <v>156</v>
      </c>
    </row>
    <row r="66" spans="1:5" ht="12.75">
      <c r="A66" s="36" t="s">
        <v>59</v>
      </c>
      <c r="E66" s="37" t="s">
        <v>106</v>
      </c>
    </row>
    <row r="67" spans="1:5" ht="369.75">
      <c r="A67" t="s">
        <v>61</v>
      </c>
      <c r="E67" s="35" t="s">
        <v>157</v>
      </c>
    </row>
    <row r="68" spans="1:16" ht="12.75">
      <c r="A68" s="24" t="s">
        <v>51</v>
      </c>
      <c s="29" t="s">
        <v>158</v>
      </c>
      <c s="29" t="s">
        <v>159</v>
      </c>
      <c s="24" t="s">
        <v>53</v>
      </c>
      <c s="30" t="s">
        <v>160</v>
      </c>
      <c s="31" t="s">
        <v>87</v>
      </c>
      <c s="32">
        <v>161.35</v>
      </c>
      <c s="33">
        <v>0</v>
      </c>
      <c s="33">
        <f>ROUND(ROUND(H68,2)*ROUND(G68,3),2)</f>
      </c>
      <c s="31" t="s">
        <v>56</v>
      </c>
      <c r="O68">
        <f>(I68*21)/100</f>
      </c>
      <c t="s">
        <v>27</v>
      </c>
    </row>
    <row r="69" spans="1:5" ht="165.75">
      <c r="A69" s="34" t="s">
        <v>57</v>
      </c>
      <c r="E69" s="35" t="s">
        <v>161</v>
      </c>
    </row>
    <row r="70" spans="1:5" ht="114.75">
      <c r="A70" s="36" t="s">
        <v>59</v>
      </c>
      <c r="E70" s="37" t="s">
        <v>162</v>
      </c>
    </row>
    <row r="71" spans="1:5" ht="38.25">
      <c r="A71" t="s">
        <v>61</v>
      </c>
      <c r="E71" s="35" t="s">
        <v>163</v>
      </c>
    </row>
    <row r="72" spans="1:16" ht="12.75">
      <c r="A72" s="24" t="s">
        <v>51</v>
      </c>
      <c s="29" t="s">
        <v>164</v>
      </c>
      <c s="29" t="s">
        <v>165</v>
      </c>
      <c s="24" t="s">
        <v>53</v>
      </c>
      <c s="30" t="s">
        <v>166</v>
      </c>
      <c s="31" t="s">
        <v>87</v>
      </c>
      <c s="32">
        <v>22.12</v>
      </c>
      <c s="33">
        <v>0</v>
      </c>
      <c s="33">
        <f>ROUND(ROUND(H72,2)*ROUND(G72,3),2)</f>
      </c>
      <c s="31" t="s">
        <v>56</v>
      </c>
      <c r="O72">
        <f>(I72*21)/100</f>
      </c>
      <c t="s">
        <v>27</v>
      </c>
    </row>
    <row r="73" spans="1:5" ht="63.75">
      <c r="A73" s="34" t="s">
        <v>57</v>
      </c>
      <c r="E73" s="35" t="s">
        <v>167</v>
      </c>
    </row>
    <row r="74" spans="1:5" ht="63.75">
      <c r="A74" s="36" t="s">
        <v>59</v>
      </c>
      <c r="E74" s="37" t="s">
        <v>168</v>
      </c>
    </row>
    <row r="75" spans="1:5" ht="38.25">
      <c r="A75" t="s">
        <v>61</v>
      </c>
      <c r="E75" s="35" t="s">
        <v>163</v>
      </c>
    </row>
    <row r="76" spans="1:16" ht="12.75">
      <c r="A76" s="24" t="s">
        <v>51</v>
      </c>
      <c s="29" t="s">
        <v>169</v>
      </c>
      <c s="29" t="s">
        <v>170</v>
      </c>
      <c s="24" t="s">
        <v>53</v>
      </c>
      <c s="30" t="s">
        <v>171</v>
      </c>
      <c s="31" t="s">
        <v>98</v>
      </c>
      <c s="32">
        <v>987</v>
      </c>
      <c s="33">
        <v>0</v>
      </c>
      <c s="33">
        <f>ROUND(ROUND(H76,2)*ROUND(G76,3),2)</f>
      </c>
      <c s="31" t="s">
        <v>56</v>
      </c>
      <c r="O76">
        <f>(I76*21)/100</f>
      </c>
      <c t="s">
        <v>27</v>
      </c>
    </row>
    <row r="77" spans="1:5" ht="76.5">
      <c r="A77" s="34" t="s">
        <v>57</v>
      </c>
      <c r="E77" s="35" t="s">
        <v>172</v>
      </c>
    </row>
    <row r="78" spans="1:5" ht="12.75">
      <c r="A78" s="36" t="s">
        <v>59</v>
      </c>
      <c r="E78" s="37" t="s">
        <v>173</v>
      </c>
    </row>
    <row r="79" spans="1:5" ht="102">
      <c r="A79" t="s">
        <v>61</v>
      </c>
      <c r="E79" s="35" t="s">
        <v>174</v>
      </c>
    </row>
    <row r="80" spans="1:18" ht="12.75" customHeight="1">
      <c r="A80" s="6" t="s">
        <v>49</v>
      </c>
      <c s="6"/>
      <c s="40" t="s">
        <v>39</v>
      </c>
      <c s="6"/>
      <c s="27" t="s">
        <v>175</v>
      </c>
      <c s="6"/>
      <c s="6"/>
      <c s="6"/>
      <c s="41">
        <f>0+Q80</f>
      </c>
      <c s="6"/>
      <c r="O80">
        <f>0+R80</f>
      </c>
      <c r="Q80">
        <f>0+I81+I85+I89+I93+I97+I101+I105</f>
      </c>
      <c>
        <f>0+O81+O85+O89+O93+O97+O101+O105</f>
      </c>
    </row>
    <row r="81" spans="1:16" ht="12.75">
      <c r="A81" s="24" t="s">
        <v>51</v>
      </c>
      <c s="29" t="s">
        <v>176</v>
      </c>
      <c s="29" t="s">
        <v>177</v>
      </c>
      <c s="24" t="s">
        <v>53</v>
      </c>
      <c s="30" t="s">
        <v>178</v>
      </c>
      <c s="31" t="s">
        <v>87</v>
      </c>
      <c s="32">
        <v>19</v>
      </c>
      <c s="33">
        <v>0</v>
      </c>
      <c s="33">
        <f>ROUND(ROUND(H81,2)*ROUND(G81,3),2)</f>
      </c>
      <c s="31" t="s">
        <v>56</v>
      </c>
      <c r="O81">
        <f>(I81*21)/100</f>
      </c>
      <c t="s">
        <v>27</v>
      </c>
    </row>
    <row r="82" spans="1:5" ht="38.25">
      <c r="A82" s="34" t="s">
        <v>57</v>
      </c>
      <c r="E82" s="35" t="s">
        <v>179</v>
      </c>
    </row>
    <row r="83" spans="1:5" ht="12.75">
      <c r="A83" s="36" t="s">
        <v>59</v>
      </c>
      <c r="E83" s="37" t="s">
        <v>180</v>
      </c>
    </row>
    <row r="84" spans="1:5" ht="51">
      <c r="A84" t="s">
        <v>61</v>
      </c>
      <c r="E84" s="35" t="s">
        <v>181</v>
      </c>
    </row>
    <row r="85" spans="1:16" ht="12.75">
      <c r="A85" s="24" t="s">
        <v>51</v>
      </c>
      <c s="29" t="s">
        <v>182</v>
      </c>
      <c s="29" t="s">
        <v>183</v>
      </c>
      <c s="24" t="s">
        <v>53</v>
      </c>
      <c s="30" t="s">
        <v>184</v>
      </c>
      <c s="31" t="s">
        <v>87</v>
      </c>
      <c s="32">
        <v>3.3</v>
      </c>
      <c s="33">
        <v>0</v>
      </c>
      <c s="33">
        <f>ROUND(ROUND(H85,2)*ROUND(G85,3),2)</f>
      </c>
      <c s="31" t="s">
        <v>56</v>
      </c>
      <c r="O85">
        <f>(I85*21)/100</f>
      </c>
      <c t="s">
        <v>27</v>
      </c>
    </row>
    <row r="86" spans="1:5" ht="12.75">
      <c r="A86" s="34" t="s">
        <v>57</v>
      </c>
      <c r="E86" s="35" t="s">
        <v>185</v>
      </c>
    </row>
    <row r="87" spans="1:5" ht="38.25">
      <c r="A87" s="36" t="s">
        <v>59</v>
      </c>
      <c r="E87" s="37" t="s">
        <v>186</v>
      </c>
    </row>
    <row r="88" spans="1:5" ht="127.5">
      <c r="A88" t="s">
        <v>61</v>
      </c>
      <c r="E88" s="35" t="s">
        <v>187</v>
      </c>
    </row>
    <row r="89" spans="1:16" ht="12.75">
      <c r="A89" s="24" t="s">
        <v>51</v>
      </c>
      <c s="29" t="s">
        <v>188</v>
      </c>
      <c s="29" t="s">
        <v>189</v>
      </c>
      <c s="24" t="s">
        <v>53</v>
      </c>
      <c s="30" t="s">
        <v>190</v>
      </c>
      <c s="31" t="s">
        <v>98</v>
      </c>
      <c s="32">
        <v>40</v>
      </c>
      <c s="33">
        <v>0</v>
      </c>
      <c s="33">
        <f>ROUND(ROUND(H89,2)*ROUND(G89,3),2)</f>
      </c>
      <c s="31" t="s">
        <v>56</v>
      </c>
      <c r="O89">
        <f>(I89*21)/100</f>
      </c>
      <c t="s">
        <v>27</v>
      </c>
    </row>
    <row r="90" spans="1:5" ht="38.25">
      <c r="A90" s="34" t="s">
        <v>57</v>
      </c>
      <c r="E90" s="35" t="s">
        <v>191</v>
      </c>
    </row>
    <row r="91" spans="1:5" ht="12.75">
      <c r="A91" s="36" t="s">
        <v>59</v>
      </c>
      <c r="E91" s="37" t="s">
        <v>192</v>
      </c>
    </row>
    <row r="92" spans="1:5" ht="102">
      <c r="A92" t="s">
        <v>61</v>
      </c>
      <c r="E92" s="35" t="s">
        <v>193</v>
      </c>
    </row>
    <row r="93" spans="1:16" ht="12.75">
      <c r="A93" s="24" t="s">
        <v>51</v>
      </c>
      <c s="29" t="s">
        <v>194</v>
      </c>
      <c s="29" t="s">
        <v>195</v>
      </c>
      <c s="24" t="s">
        <v>53</v>
      </c>
      <c s="30" t="s">
        <v>196</v>
      </c>
      <c s="31" t="s">
        <v>98</v>
      </c>
      <c s="32">
        <v>22</v>
      </c>
      <c s="33">
        <v>0</v>
      </c>
      <c s="33">
        <f>ROUND(ROUND(H93,2)*ROUND(G93,3),2)</f>
      </c>
      <c s="31" t="s">
        <v>56</v>
      </c>
      <c r="O93">
        <f>(I93*21)/100</f>
      </c>
      <c t="s">
        <v>27</v>
      </c>
    </row>
    <row r="94" spans="1:5" ht="12.75">
      <c r="A94" s="34" t="s">
        <v>57</v>
      </c>
      <c r="E94" s="35" t="s">
        <v>197</v>
      </c>
    </row>
    <row r="95" spans="1:5" ht="12.75">
      <c r="A95" s="36" t="s">
        <v>59</v>
      </c>
      <c r="E95" s="37" t="s">
        <v>198</v>
      </c>
    </row>
    <row r="96" spans="1:5" ht="51">
      <c r="A96" t="s">
        <v>61</v>
      </c>
      <c r="E96" s="35" t="s">
        <v>199</v>
      </c>
    </row>
    <row r="97" spans="1:16" ht="12.75">
      <c r="A97" s="24" t="s">
        <v>51</v>
      </c>
      <c s="29" t="s">
        <v>200</v>
      </c>
      <c s="29" t="s">
        <v>201</v>
      </c>
      <c s="24" t="s">
        <v>53</v>
      </c>
      <c s="30" t="s">
        <v>202</v>
      </c>
      <c s="31" t="s">
        <v>98</v>
      </c>
      <c s="32">
        <v>22</v>
      </c>
      <c s="33">
        <v>0</v>
      </c>
      <c s="33">
        <f>ROUND(ROUND(H97,2)*ROUND(G97,3),2)</f>
      </c>
      <c s="31" t="s">
        <v>56</v>
      </c>
      <c r="O97">
        <f>(I97*21)/100</f>
      </c>
      <c t="s">
        <v>27</v>
      </c>
    </row>
    <row r="98" spans="1:5" ht="12.75">
      <c r="A98" s="34" t="s">
        <v>57</v>
      </c>
      <c r="E98" s="35" t="s">
        <v>203</v>
      </c>
    </row>
    <row r="99" spans="1:5" ht="12.75">
      <c r="A99" s="36" t="s">
        <v>59</v>
      </c>
      <c r="E99" s="37" t="s">
        <v>198</v>
      </c>
    </row>
    <row r="100" spans="1:5" ht="140.25">
      <c r="A100" t="s">
        <v>61</v>
      </c>
      <c r="E100" s="35" t="s">
        <v>204</v>
      </c>
    </row>
    <row r="101" spans="1:16" ht="12.75">
      <c r="A101" s="24" t="s">
        <v>51</v>
      </c>
      <c s="29" t="s">
        <v>205</v>
      </c>
      <c s="29" t="s">
        <v>206</v>
      </c>
      <c s="24" t="s">
        <v>53</v>
      </c>
      <c s="30" t="s">
        <v>207</v>
      </c>
      <c s="31" t="s">
        <v>98</v>
      </c>
      <c s="32">
        <v>84</v>
      </c>
      <c s="33">
        <v>0</v>
      </c>
      <c s="33">
        <f>ROUND(ROUND(H101,2)*ROUND(G101,3),2)</f>
      </c>
      <c s="31" t="s">
        <v>56</v>
      </c>
      <c r="O101">
        <f>(I101*21)/100</f>
      </c>
      <c t="s">
        <v>27</v>
      </c>
    </row>
    <row r="102" spans="1:5" ht="165.75">
      <c r="A102" s="34" t="s">
        <v>57</v>
      </c>
      <c r="E102" s="35" t="s">
        <v>208</v>
      </c>
    </row>
    <row r="103" spans="1:5" ht="12.75">
      <c r="A103" s="36" t="s">
        <v>59</v>
      </c>
      <c r="E103" s="37" t="s">
        <v>209</v>
      </c>
    </row>
    <row r="104" spans="1:5" ht="153">
      <c r="A104" t="s">
        <v>61</v>
      </c>
      <c r="E104" s="35" t="s">
        <v>210</v>
      </c>
    </row>
    <row r="105" spans="1:16" ht="12.75">
      <c r="A105" s="24" t="s">
        <v>51</v>
      </c>
      <c s="29" t="s">
        <v>211</v>
      </c>
      <c s="29" t="s">
        <v>212</v>
      </c>
      <c s="24" t="s">
        <v>53</v>
      </c>
      <c s="30" t="s">
        <v>213</v>
      </c>
      <c s="31" t="s">
        <v>98</v>
      </c>
      <c s="32">
        <v>582</v>
      </c>
      <c s="33">
        <v>0</v>
      </c>
      <c s="33">
        <f>ROUND(ROUND(H105,2)*ROUND(G105,3),2)</f>
      </c>
      <c s="31" t="s">
        <v>56</v>
      </c>
      <c r="O105">
        <f>(I105*21)/100</f>
      </c>
      <c t="s">
        <v>27</v>
      </c>
    </row>
    <row r="106" spans="1:5" ht="178.5">
      <c r="A106" s="34" t="s">
        <v>57</v>
      </c>
      <c r="E106" s="35" t="s">
        <v>214</v>
      </c>
    </row>
    <row r="107" spans="1:5" ht="165.75">
      <c r="A107" s="36" t="s">
        <v>59</v>
      </c>
      <c r="E107" s="37" t="s">
        <v>215</v>
      </c>
    </row>
    <row r="108" spans="1:5" ht="153">
      <c r="A108" t="s">
        <v>61</v>
      </c>
      <c r="E108" s="35" t="s">
        <v>216</v>
      </c>
    </row>
    <row r="109" spans="1:18" ht="12.75" customHeight="1">
      <c r="A109" s="6" t="s">
        <v>49</v>
      </c>
      <c s="6"/>
      <c s="40" t="s">
        <v>122</v>
      </c>
      <c s="6"/>
      <c s="27" t="s">
        <v>217</v>
      </c>
      <c s="6"/>
      <c s="6"/>
      <c s="6"/>
      <c s="41">
        <f>0+Q109</f>
      </c>
      <c s="6"/>
      <c r="O109">
        <f>0+R109</f>
      </c>
      <c r="Q109">
        <f>0+I110</f>
      </c>
      <c>
        <f>0+O110</f>
      </c>
    </row>
    <row r="110" spans="1:16" ht="12.75">
      <c r="A110" s="24" t="s">
        <v>51</v>
      </c>
      <c s="29" t="s">
        <v>218</v>
      </c>
      <c s="29" t="s">
        <v>219</v>
      </c>
      <c s="24" t="s">
        <v>53</v>
      </c>
      <c s="30" t="s">
        <v>220</v>
      </c>
      <c s="31" t="s">
        <v>104</v>
      </c>
      <c s="32">
        <v>8</v>
      </c>
      <c s="33">
        <v>0</v>
      </c>
      <c s="33">
        <f>ROUND(ROUND(H110,2)*ROUND(G110,3),2)</f>
      </c>
      <c s="31" t="s">
        <v>56</v>
      </c>
      <c r="O110">
        <f>(I110*21)/100</f>
      </c>
      <c t="s">
        <v>27</v>
      </c>
    </row>
    <row r="111" spans="1:5" ht="12.75">
      <c r="A111" s="34" t="s">
        <v>57</v>
      </c>
      <c r="E111" s="35" t="s">
        <v>221</v>
      </c>
    </row>
    <row r="112" spans="1:5" ht="12.75">
      <c r="A112" s="36" t="s">
        <v>59</v>
      </c>
      <c r="E112" s="37" t="s">
        <v>222</v>
      </c>
    </row>
    <row r="113" spans="1:5" ht="25.5">
      <c r="A113" t="s">
        <v>61</v>
      </c>
      <c r="E113" s="35" t="s">
        <v>223</v>
      </c>
    </row>
    <row r="114" spans="1:18" ht="12.75" customHeight="1">
      <c r="A114" s="6" t="s">
        <v>49</v>
      </c>
      <c s="6"/>
      <c s="40" t="s">
        <v>44</v>
      </c>
      <c s="6"/>
      <c s="27" t="s">
        <v>224</v>
      </c>
      <c s="6"/>
      <c s="6"/>
      <c s="6"/>
      <c s="41">
        <f>0+Q114</f>
      </c>
      <c s="6"/>
      <c r="O114">
        <f>0+R114</f>
      </c>
      <c r="Q114">
        <f>0+I115+I119+I123+I127+I131+I135+I139+I143</f>
      </c>
      <c>
        <f>0+O115+O119+O123+O127+O131+O135+O139+O143</f>
      </c>
    </row>
    <row r="115" spans="1:16" ht="25.5">
      <c r="A115" s="24" t="s">
        <v>51</v>
      </c>
      <c s="29" t="s">
        <v>225</v>
      </c>
      <c s="29" t="s">
        <v>226</v>
      </c>
      <c s="24" t="s">
        <v>53</v>
      </c>
      <c s="30" t="s">
        <v>227</v>
      </c>
      <c s="31" t="s">
        <v>104</v>
      </c>
      <c s="32">
        <v>1</v>
      </c>
      <c s="33">
        <v>0</v>
      </c>
      <c s="33">
        <f>ROUND(ROUND(H115,2)*ROUND(G115,3),2)</f>
      </c>
      <c s="31" t="s">
        <v>56</v>
      </c>
      <c r="O115">
        <f>(I115*21)/100</f>
      </c>
      <c t="s">
        <v>27</v>
      </c>
    </row>
    <row r="116" spans="1:5" ht="38.25">
      <c r="A116" s="34" t="s">
        <v>57</v>
      </c>
      <c r="E116" s="35" t="s">
        <v>228</v>
      </c>
    </row>
    <row r="117" spans="1:5" ht="12.75">
      <c r="A117" s="36" t="s">
        <v>59</v>
      </c>
      <c r="E117" s="37" t="s">
        <v>60</v>
      </c>
    </row>
    <row r="118" spans="1:5" ht="25.5">
      <c r="A118" t="s">
        <v>61</v>
      </c>
      <c r="E118" s="35" t="s">
        <v>229</v>
      </c>
    </row>
    <row r="119" spans="1:16" ht="12.75">
      <c r="A119" s="24" t="s">
        <v>51</v>
      </c>
      <c s="29" t="s">
        <v>230</v>
      </c>
      <c s="29" t="s">
        <v>231</v>
      </c>
      <c s="24" t="s">
        <v>53</v>
      </c>
      <c s="30" t="s">
        <v>232</v>
      </c>
      <c s="31" t="s">
        <v>104</v>
      </c>
      <c s="32">
        <v>2</v>
      </c>
      <c s="33">
        <v>0</v>
      </c>
      <c s="33">
        <f>ROUND(ROUND(H119,2)*ROUND(G119,3),2)</f>
      </c>
      <c s="31" t="s">
        <v>56</v>
      </c>
      <c r="O119">
        <f>(I119*21)/100</f>
      </c>
      <c t="s">
        <v>27</v>
      </c>
    </row>
    <row r="120" spans="1:5" ht="76.5">
      <c r="A120" s="34" t="s">
        <v>57</v>
      </c>
      <c r="E120" s="35" t="s">
        <v>233</v>
      </c>
    </row>
    <row r="121" spans="1:5" ht="12.75">
      <c r="A121" s="36" t="s">
        <v>59</v>
      </c>
      <c r="E121" s="37" t="s">
        <v>106</v>
      </c>
    </row>
    <row r="122" spans="1:5" ht="25.5">
      <c r="A122" t="s">
        <v>61</v>
      </c>
      <c r="E122" s="35" t="s">
        <v>234</v>
      </c>
    </row>
    <row r="123" spans="1:16" ht="25.5">
      <c r="A123" s="24" t="s">
        <v>51</v>
      </c>
      <c s="29" t="s">
        <v>235</v>
      </c>
      <c s="29" t="s">
        <v>236</v>
      </c>
      <c s="24" t="s">
        <v>53</v>
      </c>
      <c s="30" t="s">
        <v>237</v>
      </c>
      <c s="31" t="s">
        <v>104</v>
      </c>
      <c s="32">
        <v>1</v>
      </c>
      <c s="33">
        <v>0</v>
      </c>
      <c s="33">
        <f>ROUND(ROUND(H123,2)*ROUND(G123,3),2)</f>
      </c>
      <c s="31" t="s">
        <v>56</v>
      </c>
      <c r="O123">
        <f>(I123*21)/100</f>
      </c>
      <c t="s">
        <v>27</v>
      </c>
    </row>
    <row r="124" spans="1:5" ht="12.75">
      <c r="A124" s="34" t="s">
        <v>57</v>
      </c>
      <c r="E124" s="35" t="s">
        <v>238</v>
      </c>
    </row>
    <row r="125" spans="1:5" ht="12.75">
      <c r="A125" s="36" t="s">
        <v>59</v>
      </c>
      <c r="E125" s="37" t="s">
        <v>60</v>
      </c>
    </row>
    <row r="126" spans="1:5" ht="25.5">
      <c r="A126" t="s">
        <v>61</v>
      </c>
      <c r="E126" s="35" t="s">
        <v>239</v>
      </c>
    </row>
    <row r="127" spans="1:16" ht="12.75">
      <c r="A127" s="24" t="s">
        <v>51</v>
      </c>
      <c s="29" t="s">
        <v>240</v>
      </c>
      <c s="29" t="s">
        <v>241</v>
      </c>
      <c s="24" t="s">
        <v>53</v>
      </c>
      <c s="30" t="s">
        <v>242</v>
      </c>
      <c s="31" t="s">
        <v>129</v>
      </c>
      <c s="32">
        <v>192</v>
      </c>
      <c s="33">
        <v>0</v>
      </c>
      <c s="33">
        <f>ROUND(ROUND(H127,2)*ROUND(G127,3),2)</f>
      </c>
      <c s="31" t="s">
        <v>56</v>
      </c>
      <c r="O127">
        <f>(I127*21)/100</f>
      </c>
      <c t="s">
        <v>27</v>
      </c>
    </row>
    <row r="128" spans="1:5" ht="102">
      <c r="A128" s="34" t="s">
        <v>57</v>
      </c>
      <c r="E128" s="35" t="s">
        <v>243</v>
      </c>
    </row>
    <row r="129" spans="1:5" ht="12.75">
      <c r="A129" s="36" t="s">
        <v>59</v>
      </c>
      <c r="E129" s="37" t="s">
        <v>244</v>
      </c>
    </row>
    <row r="130" spans="1:5" ht="51">
      <c r="A130" t="s">
        <v>61</v>
      </c>
      <c r="E130" s="35" t="s">
        <v>245</v>
      </c>
    </row>
    <row r="131" spans="1:16" ht="12.75">
      <c r="A131" s="24" t="s">
        <v>51</v>
      </c>
      <c s="29" t="s">
        <v>246</v>
      </c>
      <c s="29" t="s">
        <v>247</v>
      </c>
      <c s="24" t="s">
        <v>53</v>
      </c>
      <c s="30" t="s">
        <v>248</v>
      </c>
      <c s="31" t="s">
        <v>129</v>
      </c>
      <c s="32">
        <v>34</v>
      </c>
      <c s="33">
        <v>0</v>
      </c>
      <c s="33">
        <f>ROUND(ROUND(H131,2)*ROUND(G131,3),2)</f>
      </c>
      <c s="31" t="s">
        <v>56</v>
      </c>
      <c r="O131">
        <f>(I131*21)/100</f>
      </c>
      <c t="s">
        <v>27</v>
      </c>
    </row>
    <row r="132" spans="1:5" ht="102">
      <c r="A132" s="34" t="s">
        <v>57</v>
      </c>
      <c r="E132" s="35" t="s">
        <v>249</v>
      </c>
    </row>
    <row r="133" spans="1:5" ht="12.75">
      <c r="A133" s="36" t="s">
        <v>59</v>
      </c>
      <c r="E133" s="37" t="s">
        <v>250</v>
      </c>
    </row>
    <row r="134" spans="1:5" ht="51">
      <c r="A134" t="s">
        <v>61</v>
      </c>
      <c r="E134" s="35" t="s">
        <v>245</v>
      </c>
    </row>
    <row r="135" spans="1:16" ht="12.75">
      <c r="A135" s="24" t="s">
        <v>51</v>
      </c>
      <c s="29" t="s">
        <v>251</v>
      </c>
      <c s="29" t="s">
        <v>252</v>
      </c>
      <c s="24" t="s">
        <v>53</v>
      </c>
      <c s="30" t="s">
        <v>253</v>
      </c>
      <c s="31" t="s">
        <v>129</v>
      </c>
      <c s="32">
        <v>68</v>
      </c>
      <c s="33">
        <v>0</v>
      </c>
      <c s="33">
        <f>ROUND(ROUND(H135,2)*ROUND(G135,3),2)</f>
      </c>
      <c s="31" t="s">
        <v>56</v>
      </c>
      <c r="O135">
        <f>(I135*21)/100</f>
      </c>
      <c t="s">
        <v>27</v>
      </c>
    </row>
    <row r="136" spans="1:5" ht="38.25">
      <c r="A136" s="34" t="s">
        <v>57</v>
      </c>
      <c r="E136" s="35" t="s">
        <v>254</v>
      </c>
    </row>
    <row r="137" spans="1:5" ht="12.75">
      <c r="A137" s="36" t="s">
        <v>59</v>
      </c>
      <c r="E137" s="37" t="s">
        <v>255</v>
      </c>
    </row>
    <row r="138" spans="1:5" ht="51">
      <c r="A138" t="s">
        <v>61</v>
      </c>
      <c r="E138" s="35" t="s">
        <v>256</v>
      </c>
    </row>
    <row r="139" spans="1:16" ht="12.75">
      <c r="A139" s="24" t="s">
        <v>51</v>
      </c>
      <c s="29" t="s">
        <v>257</v>
      </c>
      <c s="29" t="s">
        <v>258</v>
      </c>
      <c s="24" t="s">
        <v>53</v>
      </c>
      <c s="30" t="s">
        <v>259</v>
      </c>
      <c s="31" t="s">
        <v>129</v>
      </c>
      <c s="32">
        <v>327</v>
      </c>
      <c s="33">
        <v>0</v>
      </c>
      <c s="33">
        <f>ROUND(ROUND(H139,2)*ROUND(G139,3),2)</f>
      </c>
      <c s="31" t="s">
        <v>56</v>
      </c>
      <c r="O139">
        <f>(I139*21)/100</f>
      </c>
      <c t="s">
        <v>27</v>
      </c>
    </row>
    <row r="140" spans="1:5" ht="12.75">
      <c r="A140" s="34" t="s">
        <v>57</v>
      </c>
      <c r="E140" s="35" t="s">
        <v>260</v>
      </c>
    </row>
    <row r="141" spans="1:5" ht="12.75">
      <c r="A141" s="36" t="s">
        <v>59</v>
      </c>
      <c r="E141" s="37" t="s">
        <v>261</v>
      </c>
    </row>
    <row r="142" spans="1:5" ht="38.25">
      <c r="A142" t="s">
        <v>61</v>
      </c>
      <c r="E142" s="35" t="s">
        <v>262</v>
      </c>
    </row>
    <row r="143" spans="1:16" ht="12.75">
      <c r="A143" s="24" t="s">
        <v>51</v>
      </c>
      <c s="29" t="s">
        <v>263</v>
      </c>
      <c s="29" t="s">
        <v>264</v>
      </c>
      <c s="24" t="s">
        <v>53</v>
      </c>
      <c s="30" t="s">
        <v>265</v>
      </c>
      <c s="31" t="s">
        <v>98</v>
      </c>
      <c s="32">
        <v>566</v>
      </c>
      <c s="33">
        <v>0</v>
      </c>
      <c s="33">
        <f>ROUND(ROUND(H143,2)*ROUND(G143,3),2)</f>
      </c>
      <c s="31" t="s">
        <v>56</v>
      </c>
      <c r="O143">
        <f>(I143*21)/100</f>
      </c>
      <c t="s">
        <v>27</v>
      </c>
    </row>
    <row r="144" spans="1:5" ht="63.75">
      <c r="A144" s="34" t="s">
        <v>57</v>
      </c>
      <c r="E144" s="35" t="s">
        <v>266</v>
      </c>
    </row>
    <row r="145" spans="1:5" ht="63.75">
      <c r="A145" s="36" t="s">
        <v>59</v>
      </c>
      <c r="E145" s="37" t="s">
        <v>267</v>
      </c>
    </row>
    <row r="146" spans="1:5" ht="25.5">
      <c r="A146" t="s">
        <v>61</v>
      </c>
      <c r="E146" s="35" t="s">
        <v>268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0+O9+O14+O39+O64+O97+O102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269</v>
      </c>
      <c s="38">
        <f>0+I9+I14+I39+I64+I97+I102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269</v>
      </c>
      <c s="6"/>
      <c s="18" t="s">
        <v>270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5" t="s">
        <v>49</v>
      </c>
      <c s="25"/>
      <c s="26" t="s">
        <v>31</v>
      </c>
      <c s="25"/>
      <c s="27" t="s">
        <v>50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12.75">
      <c r="A10" s="24" t="s">
        <v>51</v>
      </c>
      <c s="29" t="s">
        <v>33</v>
      </c>
      <c s="29" t="s">
        <v>91</v>
      </c>
      <c s="24" t="s">
        <v>53</v>
      </c>
      <c s="30" t="s">
        <v>86</v>
      </c>
      <c s="31" t="s">
        <v>92</v>
      </c>
      <c s="32">
        <v>212.15</v>
      </c>
      <c s="33">
        <v>0</v>
      </c>
      <c s="33">
        <f>ROUND(ROUND(H10,2)*ROUND(G10,3),2)</f>
      </c>
      <c s="31" t="s">
        <v>56</v>
      </c>
      <c r="O10">
        <f>(I10*21)/100</f>
      </c>
      <c t="s">
        <v>27</v>
      </c>
    </row>
    <row r="11" spans="1:5" ht="12.75">
      <c r="A11" s="34" t="s">
        <v>57</v>
      </c>
      <c r="E11" s="35" t="s">
        <v>93</v>
      </c>
    </row>
    <row r="12" spans="1:5" ht="102">
      <c r="A12" s="36" t="s">
        <v>59</v>
      </c>
      <c r="E12" s="37" t="s">
        <v>271</v>
      </c>
    </row>
    <row r="13" spans="1:5" ht="25.5">
      <c r="A13" t="s">
        <v>61</v>
      </c>
      <c r="E13" s="35" t="s">
        <v>90</v>
      </c>
    </row>
    <row r="14" spans="1:18" ht="12.75" customHeight="1">
      <c r="A14" s="6" t="s">
        <v>49</v>
      </c>
      <c s="6"/>
      <c s="40" t="s">
        <v>33</v>
      </c>
      <c s="6"/>
      <c s="27" t="s">
        <v>95</v>
      </c>
      <c s="6"/>
      <c s="6"/>
      <c s="6"/>
      <c s="41">
        <f>0+Q14</f>
      </c>
      <c s="6"/>
      <c r="O14">
        <f>0+R14</f>
      </c>
      <c r="Q14">
        <f>0+I15+I19+I23+I27+I31+I35</f>
      </c>
      <c>
        <f>0+O15+O19+O23+O27+O31+O35</f>
      </c>
    </row>
    <row r="15" spans="1:16" ht="12.75">
      <c r="A15" s="24" t="s">
        <v>51</v>
      </c>
      <c s="29" t="s">
        <v>27</v>
      </c>
      <c s="29" t="s">
        <v>113</v>
      </c>
      <c s="24" t="s">
        <v>53</v>
      </c>
      <c s="30" t="s">
        <v>114</v>
      </c>
      <c s="31" t="s">
        <v>87</v>
      </c>
      <c s="32">
        <v>1523</v>
      </c>
      <c s="33">
        <v>0</v>
      </c>
      <c s="33">
        <f>ROUND(ROUND(H15,2)*ROUND(G15,3),2)</f>
      </c>
      <c s="31" t="s">
        <v>56</v>
      </c>
      <c r="O15">
        <f>(I15*21)/100</f>
      </c>
      <c t="s">
        <v>27</v>
      </c>
    </row>
    <row r="16" spans="1:5" ht="38.25">
      <c r="A16" s="34" t="s">
        <v>57</v>
      </c>
      <c r="E16" s="35" t="s">
        <v>272</v>
      </c>
    </row>
    <row r="17" spans="1:5" ht="12.75">
      <c r="A17" s="36" t="s">
        <v>59</v>
      </c>
      <c r="E17" s="37" t="s">
        <v>273</v>
      </c>
    </row>
    <row r="18" spans="1:5" ht="63.75">
      <c r="A18" t="s">
        <v>61</v>
      </c>
      <c r="E18" s="35" t="s">
        <v>112</v>
      </c>
    </row>
    <row r="19" spans="1:16" ht="25.5">
      <c r="A19" s="24" t="s">
        <v>51</v>
      </c>
      <c s="29" t="s">
        <v>26</v>
      </c>
      <c s="29" t="s">
        <v>118</v>
      </c>
      <c s="24" t="s">
        <v>53</v>
      </c>
      <c s="30" t="s">
        <v>119</v>
      </c>
      <c s="31" t="s">
        <v>87</v>
      </c>
      <c s="32">
        <v>76</v>
      </c>
      <c s="33">
        <v>0</v>
      </c>
      <c s="33">
        <f>ROUND(ROUND(H19,2)*ROUND(G19,3),2)</f>
      </c>
      <c s="31" t="s">
        <v>56</v>
      </c>
      <c r="O19">
        <f>(I19*21)/100</f>
      </c>
      <c t="s">
        <v>27</v>
      </c>
    </row>
    <row r="20" spans="1:5" ht="76.5">
      <c r="A20" s="34" t="s">
        <v>57</v>
      </c>
      <c r="E20" s="35" t="s">
        <v>274</v>
      </c>
    </row>
    <row r="21" spans="1:5" ht="63.75">
      <c r="A21" s="36" t="s">
        <v>59</v>
      </c>
      <c r="E21" s="37" t="s">
        <v>275</v>
      </c>
    </row>
    <row r="22" spans="1:5" ht="63.75">
      <c r="A22" t="s">
        <v>61</v>
      </c>
      <c r="E22" s="35" t="s">
        <v>112</v>
      </c>
    </row>
    <row r="23" spans="1:16" ht="12.75">
      <c r="A23" s="24" t="s">
        <v>51</v>
      </c>
      <c s="29" t="s">
        <v>37</v>
      </c>
      <c s="29" t="s">
        <v>132</v>
      </c>
      <c s="24" t="s">
        <v>53</v>
      </c>
      <c s="30" t="s">
        <v>133</v>
      </c>
      <c s="31" t="s">
        <v>129</v>
      </c>
      <c s="32">
        <v>181</v>
      </c>
      <c s="33">
        <v>0</v>
      </c>
      <c s="33">
        <f>ROUND(ROUND(H23,2)*ROUND(G23,3),2)</f>
      </c>
      <c s="31" t="s">
        <v>56</v>
      </c>
      <c r="O23">
        <f>(I23*21)/100</f>
      </c>
      <c t="s">
        <v>27</v>
      </c>
    </row>
    <row r="24" spans="1:5" ht="63.75">
      <c r="A24" s="34" t="s">
        <v>57</v>
      </c>
      <c r="E24" s="35" t="s">
        <v>276</v>
      </c>
    </row>
    <row r="25" spans="1:5" ht="12.75">
      <c r="A25" s="36" t="s">
        <v>59</v>
      </c>
      <c r="E25" s="37" t="s">
        <v>277</v>
      </c>
    </row>
    <row r="26" spans="1:5" ht="63.75">
      <c r="A26" t="s">
        <v>61</v>
      </c>
      <c r="E26" s="35" t="s">
        <v>112</v>
      </c>
    </row>
    <row r="27" spans="1:16" ht="12.75">
      <c r="A27" s="24" t="s">
        <v>51</v>
      </c>
      <c s="29" t="s">
        <v>39</v>
      </c>
      <c s="29" t="s">
        <v>136</v>
      </c>
      <c s="24" t="s">
        <v>53</v>
      </c>
      <c s="30" t="s">
        <v>137</v>
      </c>
      <c s="31" t="s">
        <v>87</v>
      </c>
      <c s="32">
        <v>192.46</v>
      </c>
      <c s="33">
        <v>0</v>
      </c>
      <c s="33">
        <f>ROUND(ROUND(H27,2)*ROUND(G27,3),2)</f>
      </c>
      <c s="31" t="s">
        <v>56</v>
      </c>
      <c r="O27">
        <f>(I27*21)/100</f>
      </c>
      <c t="s">
        <v>27</v>
      </c>
    </row>
    <row r="28" spans="1:5" ht="63.75">
      <c r="A28" s="34" t="s">
        <v>57</v>
      </c>
      <c r="E28" s="35" t="s">
        <v>278</v>
      </c>
    </row>
    <row r="29" spans="1:5" ht="63.75">
      <c r="A29" s="36" t="s">
        <v>59</v>
      </c>
      <c r="E29" s="37" t="s">
        <v>279</v>
      </c>
    </row>
    <row r="30" spans="1:5" ht="63.75">
      <c r="A30" t="s">
        <v>61</v>
      </c>
      <c r="E30" s="35" t="s">
        <v>112</v>
      </c>
    </row>
    <row r="31" spans="1:16" ht="12.75">
      <c r="A31" s="24" t="s">
        <v>51</v>
      </c>
      <c s="29" t="s">
        <v>41</v>
      </c>
      <c s="29" t="s">
        <v>280</v>
      </c>
      <c s="24" t="s">
        <v>53</v>
      </c>
      <c s="30" t="s">
        <v>281</v>
      </c>
      <c s="31" t="s">
        <v>129</v>
      </c>
      <c s="32">
        <v>68</v>
      </c>
      <c s="33">
        <v>0</v>
      </c>
      <c s="33">
        <f>ROUND(ROUND(H31,2)*ROUND(G31,3),2)</f>
      </c>
      <c s="31" t="s">
        <v>56</v>
      </c>
      <c r="O31">
        <f>(I31*21)/100</f>
      </c>
      <c t="s">
        <v>27</v>
      </c>
    </row>
    <row r="32" spans="1:5" ht="12.75">
      <c r="A32" s="34" t="s">
        <v>57</v>
      </c>
      <c r="E32" s="35" t="s">
        <v>282</v>
      </c>
    </row>
    <row r="33" spans="1:5" ht="12.75">
      <c r="A33" s="36" t="s">
        <v>59</v>
      </c>
      <c r="E33" s="37" t="s">
        <v>283</v>
      </c>
    </row>
    <row r="34" spans="1:5" ht="25.5">
      <c r="A34" t="s">
        <v>61</v>
      </c>
      <c r="E34" s="35" t="s">
        <v>284</v>
      </c>
    </row>
    <row r="35" spans="1:16" ht="12.75">
      <c r="A35" s="24" t="s">
        <v>51</v>
      </c>
      <c s="29" t="s">
        <v>117</v>
      </c>
      <c s="29" t="s">
        <v>147</v>
      </c>
      <c s="24" t="s">
        <v>53</v>
      </c>
      <c s="30" t="s">
        <v>148</v>
      </c>
      <c s="31" t="s">
        <v>98</v>
      </c>
      <c s="32">
        <v>1276</v>
      </c>
      <c s="33">
        <v>0</v>
      </c>
      <c s="33">
        <f>ROUND(ROUND(H35,2)*ROUND(G35,3),2)</f>
      </c>
      <c s="31" t="s">
        <v>56</v>
      </c>
      <c r="O35">
        <f>(I35*21)/100</f>
      </c>
      <c t="s">
        <v>27</v>
      </c>
    </row>
    <row r="36" spans="1:5" ht="63.75">
      <c r="A36" s="34" t="s">
        <v>57</v>
      </c>
      <c r="E36" s="35" t="s">
        <v>285</v>
      </c>
    </row>
    <row r="37" spans="1:5" ht="63.75">
      <c r="A37" s="36" t="s">
        <v>59</v>
      </c>
      <c r="E37" s="37" t="s">
        <v>286</v>
      </c>
    </row>
    <row r="38" spans="1:5" ht="25.5">
      <c r="A38" t="s">
        <v>61</v>
      </c>
      <c r="E38" s="35" t="s">
        <v>151</v>
      </c>
    </row>
    <row r="39" spans="1:18" ht="12.75" customHeight="1">
      <c r="A39" s="6" t="s">
        <v>49</v>
      </c>
      <c s="6"/>
      <c s="40" t="s">
        <v>37</v>
      </c>
      <c s="6"/>
      <c s="27" t="s">
        <v>152</v>
      </c>
      <c s="6"/>
      <c s="6"/>
      <c s="6"/>
      <c s="41">
        <f>0+Q39</f>
      </c>
      <c s="6"/>
      <c r="O39">
        <f>0+R39</f>
      </c>
      <c r="Q39">
        <f>0+I40+I44+I48+I52+I56+I60</f>
      </c>
      <c>
        <f>0+O40+O44+O48+O52+O56+O60</f>
      </c>
    </row>
    <row r="40" spans="1:16" ht="12.75">
      <c r="A40" s="24" t="s">
        <v>51</v>
      </c>
      <c s="29" t="s">
        <v>122</v>
      </c>
      <c s="29" t="s">
        <v>154</v>
      </c>
      <c s="24" t="s">
        <v>53</v>
      </c>
      <c s="30" t="s">
        <v>155</v>
      </c>
      <c s="31" t="s">
        <v>87</v>
      </c>
      <c s="32">
        <v>15</v>
      </c>
      <c s="33">
        <v>0</v>
      </c>
      <c s="33">
        <f>ROUND(ROUND(H40,2)*ROUND(G40,3),2)</f>
      </c>
      <c s="31" t="s">
        <v>56</v>
      </c>
      <c r="O40">
        <f>(I40*21)/100</f>
      </c>
      <c t="s">
        <v>27</v>
      </c>
    </row>
    <row r="41" spans="1:5" ht="12.75">
      <c r="A41" s="34" t="s">
        <v>57</v>
      </c>
      <c r="E41" s="35" t="s">
        <v>287</v>
      </c>
    </row>
    <row r="42" spans="1:5" ht="12.75">
      <c r="A42" s="36" t="s">
        <v>59</v>
      </c>
      <c r="E42" s="37" t="s">
        <v>288</v>
      </c>
    </row>
    <row r="43" spans="1:5" ht="369.75">
      <c r="A43" t="s">
        <v>61</v>
      </c>
      <c r="E43" s="35" t="s">
        <v>157</v>
      </c>
    </row>
    <row r="44" spans="1:16" ht="12.75">
      <c r="A44" s="24" t="s">
        <v>51</v>
      </c>
      <c s="29" t="s">
        <v>44</v>
      </c>
      <c s="29" t="s">
        <v>159</v>
      </c>
      <c s="24" t="s">
        <v>53</v>
      </c>
      <c s="30" t="s">
        <v>160</v>
      </c>
      <c s="31" t="s">
        <v>87</v>
      </c>
      <c s="32">
        <v>109</v>
      </c>
      <c s="33">
        <v>0</v>
      </c>
      <c s="33">
        <f>ROUND(ROUND(H44,2)*ROUND(G44,3),2)</f>
      </c>
      <c s="31" t="s">
        <v>56</v>
      </c>
      <c r="O44">
        <f>(I44*21)/100</f>
      </c>
      <c t="s">
        <v>27</v>
      </c>
    </row>
    <row r="45" spans="1:5" ht="25.5">
      <c r="A45" s="34" t="s">
        <v>57</v>
      </c>
      <c r="E45" s="35" t="s">
        <v>289</v>
      </c>
    </row>
    <row r="46" spans="1:5" ht="63.75">
      <c r="A46" s="36" t="s">
        <v>59</v>
      </c>
      <c r="E46" s="37" t="s">
        <v>290</v>
      </c>
    </row>
    <row r="47" spans="1:5" ht="38.25">
      <c r="A47" t="s">
        <v>61</v>
      </c>
      <c r="E47" s="35" t="s">
        <v>163</v>
      </c>
    </row>
    <row r="48" spans="1:16" ht="12.75">
      <c r="A48" s="24" t="s">
        <v>51</v>
      </c>
      <c s="29" t="s">
        <v>46</v>
      </c>
      <c s="29" t="s">
        <v>165</v>
      </c>
      <c s="24" t="s">
        <v>53</v>
      </c>
      <c s="30" t="s">
        <v>166</v>
      </c>
      <c s="31" t="s">
        <v>87</v>
      </c>
      <c s="32">
        <v>22.12</v>
      </c>
      <c s="33">
        <v>0</v>
      </c>
      <c s="33">
        <f>ROUND(ROUND(H48,2)*ROUND(G48,3),2)</f>
      </c>
      <c s="31" t="s">
        <v>56</v>
      </c>
      <c r="O48">
        <f>(I48*21)/100</f>
      </c>
      <c t="s">
        <v>27</v>
      </c>
    </row>
    <row r="49" spans="1:5" ht="38.25">
      <c r="A49" s="34" t="s">
        <v>57</v>
      </c>
      <c r="E49" s="35" t="s">
        <v>291</v>
      </c>
    </row>
    <row r="50" spans="1:5" ht="63.75">
      <c r="A50" s="36" t="s">
        <v>59</v>
      </c>
      <c r="E50" s="37" t="s">
        <v>292</v>
      </c>
    </row>
    <row r="51" spans="1:5" ht="38.25">
      <c r="A51" t="s">
        <v>61</v>
      </c>
      <c r="E51" s="35" t="s">
        <v>163</v>
      </c>
    </row>
    <row r="52" spans="1:16" ht="12.75">
      <c r="A52" s="24" t="s">
        <v>51</v>
      </c>
      <c s="29" t="s">
        <v>48</v>
      </c>
      <c s="29" t="s">
        <v>293</v>
      </c>
      <c s="24" t="s">
        <v>53</v>
      </c>
      <c s="30" t="s">
        <v>294</v>
      </c>
      <c s="31" t="s">
        <v>87</v>
      </c>
      <c s="32">
        <v>12.1</v>
      </c>
      <c s="33">
        <v>0</v>
      </c>
      <c s="33">
        <f>ROUND(ROUND(H52,2)*ROUND(G52,3),2)</f>
      </c>
      <c s="31" t="s">
        <v>56</v>
      </c>
      <c r="O52">
        <f>(I52*21)/100</f>
      </c>
      <c t="s">
        <v>27</v>
      </c>
    </row>
    <row r="53" spans="1:5" ht="12.75">
      <c r="A53" s="34" t="s">
        <v>57</v>
      </c>
      <c r="E53" s="35" t="s">
        <v>295</v>
      </c>
    </row>
    <row r="54" spans="1:5" ht="12.75">
      <c r="A54" s="36" t="s">
        <v>59</v>
      </c>
      <c r="E54" s="37" t="s">
        <v>296</v>
      </c>
    </row>
    <row r="55" spans="1:5" ht="102">
      <c r="A55" t="s">
        <v>61</v>
      </c>
      <c r="E55" s="35" t="s">
        <v>174</v>
      </c>
    </row>
    <row r="56" spans="1:16" ht="12.75">
      <c r="A56" s="24" t="s">
        <v>51</v>
      </c>
      <c s="29" t="s">
        <v>140</v>
      </c>
      <c s="29" t="s">
        <v>170</v>
      </c>
      <c s="24" t="s">
        <v>53</v>
      </c>
      <c s="30" t="s">
        <v>171</v>
      </c>
      <c s="31" t="s">
        <v>98</v>
      </c>
      <c s="32">
        <v>26</v>
      </c>
      <c s="33">
        <v>0</v>
      </c>
      <c s="33">
        <f>ROUND(ROUND(H56,2)*ROUND(G56,3),2)</f>
      </c>
      <c s="31" t="s">
        <v>56</v>
      </c>
      <c r="O56">
        <f>(I56*21)/100</f>
      </c>
      <c t="s">
        <v>27</v>
      </c>
    </row>
    <row r="57" spans="1:5" ht="12.75">
      <c r="A57" s="34" t="s">
        <v>57</v>
      </c>
      <c r="E57" s="35" t="s">
        <v>297</v>
      </c>
    </row>
    <row r="58" spans="1:5" ht="12.75">
      <c r="A58" s="36" t="s">
        <v>59</v>
      </c>
      <c r="E58" s="37" t="s">
        <v>298</v>
      </c>
    </row>
    <row r="59" spans="1:5" ht="102">
      <c r="A59" t="s">
        <v>61</v>
      </c>
      <c r="E59" s="35" t="s">
        <v>174</v>
      </c>
    </row>
    <row r="60" spans="1:16" ht="12.75">
      <c r="A60" s="24" t="s">
        <v>51</v>
      </c>
      <c s="29" t="s">
        <v>153</v>
      </c>
      <c s="29" t="s">
        <v>299</v>
      </c>
      <c s="24" t="s">
        <v>53</v>
      </c>
      <c s="30" t="s">
        <v>300</v>
      </c>
      <c s="31" t="s">
        <v>87</v>
      </c>
      <c s="32">
        <v>19</v>
      </c>
      <c s="33">
        <v>0</v>
      </c>
      <c s="33">
        <f>ROUND(ROUND(H60,2)*ROUND(G60,3),2)</f>
      </c>
      <c s="31" t="s">
        <v>56</v>
      </c>
      <c r="O60">
        <f>(I60*21)/100</f>
      </c>
      <c t="s">
        <v>27</v>
      </c>
    </row>
    <row r="61" spans="1:5" ht="51">
      <c r="A61" s="34" t="s">
        <v>57</v>
      </c>
      <c r="E61" s="35" t="s">
        <v>301</v>
      </c>
    </row>
    <row r="62" spans="1:5" ht="12.75">
      <c r="A62" s="36" t="s">
        <v>59</v>
      </c>
      <c r="E62" s="37" t="s">
        <v>180</v>
      </c>
    </row>
    <row r="63" spans="1:5" ht="102">
      <c r="A63" t="s">
        <v>61</v>
      </c>
      <c r="E63" s="35" t="s">
        <v>193</v>
      </c>
    </row>
    <row r="64" spans="1:18" ht="12.75" customHeight="1">
      <c r="A64" s="6" t="s">
        <v>49</v>
      </c>
      <c s="6"/>
      <c s="40" t="s">
        <v>39</v>
      </c>
      <c s="6"/>
      <c s="27" t="s">
        <v>175</v>
      </c>
      <c s="6"/>
      <c s="6"/>
      <c s="6"/>
      <c s="41">
        <f>0+Q64</f>
      </c>
      <c s="6"/>
      <c r="O64">
        <f>0+R64</f>
      </c>
      <c r="Q64">
        <f>0+I65+I69+I73+I77+I81+I85+I89+I93</f>
      </c>
      <c>
        <f>0+O65+O69+O73+O77+O81+O85+O89+O93</f>
      </c>
    </row>
    <row r="65" spans="1:16" ht="12.75">
      <c r="A65" s="24" t="s">
        <v>51</v>
      </c>
      <c s="29" t="s">
        <v>146</v>
      </c>
      <c s="29" t="s">
        <v>177</v>
      </c>
      <c s="24" t="s">
        <v>53</v>
      </c>
      <c s="30" t="s">
        <v>178</v>
      </c>
      <c s="31" t="s">
        <v>87</v>
      </c>
      <c s="32">
        <v>96</v>
      </c>
      <c s="33">
        <v>0</v>
      </c>
      <c s="33">
        <f>ROUND(ROUND(H65,2)*ROUND(G65,3),2)</f>
      </c>
      <c s="31" t="s">
        <v>56</v>
      </c>
      <c r="O65">
        <f>(I65*21)/100</f>
      </c>
      <c t="s">
        <v>27</v>
      </c>
    </row>
    <row r="66" spans="1:5" ht="38.25">
      <c r="A66" s="34" t="s">
        <v>57</v>
      </c>
      <c r="E66" s="35" t="s">
        <v>302</v>
      </c>
    </row>
    <row r="67" spans="1:5" ht="63.75">
      <c r="A67" s="36" t="s">
        <v>59</v>
      </c>
      <c r="E67" s="37" t="s">
        <v>303</v>
      </c>
    </row>
    <row r="68" spans="1:5" ht="51">
      <c r="A68" t="s">
        <v>61</v>
      </c>
      <c r="E68" s="35" t="s">
        <v>181</v>
      </c>
    </row>
    <row r="69" spans="1:16" ht="12.75">
      <c r="A69" s="24" t="s">
        <v>51</v>
      </c>
      <c s="29" t="s">
        <v>158</v>
      </c>
      <c s="29" t="s">
        <v>183</v>
      </c>
      <c s="24" t="s">
        <v>53</v>
      </c>
      <c s="30" t="s">
        <v>184</v>
      </c>
      <c s="31" t="s">
        <v>87</v>
      </c>
      <c s="32">
        <v>110.85</v>
      </c>
      <c s="33">
        <v>0</v>
      </c>
      <c s="33">
        <f>ROUND(ROUND(H69,2)*ROUND(G69,3),2)</f>
      </c>
      <c s="31" t="s">
        <v>56</v>
      </c>
      <c r="O69">
        <f>(I69*21)/100</f>
      </c>
      <c t="s">
        <v>27</v>
      </c>
    </row>
    <row r="70" spans="1:5" ht="38.25">
      <c r="A70" s="34" t="s">
        <v>57</v>
      </c>
      <c r="E70" s="35" t="s">
        <v>304</v>
      </c>
    </row>
    <row r="71" spans="1:5" ht="63.75">
      <c r="A71" s="36" t="s">
        <v>59</v>
      </c>
      <c r="E71" s="37" t="s">
        <v>305</v>
      </c>
    </row>
    <row r="72" spans="1:5" ht="127.5">
      <c r="A72" t="s">
        <v>61</v>
      </c>
      <c r="E72" s="35" t="s">
        <v>187</v>
      </c>
    </row>
    <row r="73" spans="1:16" ht="12.75">
      <c r="A73" s="24" t="s">
        <v>51</v>
      </c>
      <c s="29" t="s">
        <v>164</v>
      </c>
      <c s="29" t="s">
        <v>306</v>
      </c>
      <c s="24" t="s">
        <v>53</v>
      </c>
      <c s="30" t="s">
        <v>307</v>
      </c>
      <c s="31" t="s">
        <v>98</v>
      </c>
      <c s="32">
        <v>571</v>
      </c>
      <c s="33">
        <v>0</v>
      </c>
      <c s="33">
        <f>ROUND(ROUND(H73,2)*ROUND(G73,3),2)</f>
      </c>
      <c s="31" t="s">
        <v>56</v>
      </c>
      <c r="O73">
        <f>(I73*21)/100</f>
      </c>
      <c t="s">
        <v>27</v>
      </c>
    </row>
    <row r="74" spans="1:5" ht="38.25">
      <c r="A74" s="34" t="s">
        <v>57</v>
      </c>
      <c r="E74" s="35" t="s">
        <v>308</v>
      </c>
    </row>
    <row r="75" spans="1:5" ht="12.75">
      <c r="A75" s="36" t="s">
        <v>59</v>
      </c>
      <c r="E75" s="37" t="s">
        <v>309</v>
      </c>
    </row>
    <row r="76" spans="1:5" ht="51">
      <c r="A76" t="s">
        <v>61</v>
      </c>
      <c r="E76" s="35" t="s">
        <v>199</v>
      </c>
    </row>
    <row r="77" spans="1:16" ht="12.75">
      <c r="A77" s="24" t="s">
        <v>51</v>
      </c>
      <c s="29" t="s">
        <v>169</v>
      </c>
      <c s="29" t="s">
        <v>310</v>
      </c>
      <c s="24" t="s">
        <v>53</v>
      </c>
      <c s="30" t="s">
        <v>311</v>
      </c>
      <c s="31" t="s">
        <v>98</v>
      </c>
      <c s="32">
        <v>725</v>
      </c>
      <c s="33">
        <v>0</v>
      </c>
      <c s="33">
        <f>ROUND(ROUND(H77,2)*ROUND(G77,3),2)</f>
      </c>
      <c s="31" t="s">
        <v>56</v>
      </c>
      <c r="O77">
        <f>(I77*21)/100</f>
      </c>
      <c t="s">
        <v>27</v>
      </c>
    </row>
    <row r="78" spans="1:5" ht="38.25">
      <c r="A78" s="34" t="s">
        <v>57</v>
      </c>
      <c r="E78" s="35" t="s">
        <v>312</v>
      </c>
    </row>
    <row r="79" spans="1:5" ht="12.75">
      <c r="A79" s="36" t="s">
        <v>59</v>
      </c>
      <c r="E79" s="37" t="s">
        <v>313</v>
      </c>
    </row>
    <row r="80" spans="1:5" ht="51">
      <c r="A80" t="s">
        <v>61</v>
      </c>
      <c r="E80" s="35" t="s">
        <v>199</v>
      </c>
    </row>
    <row r="81" spans="1:16" ht="12.75">
      <c r="A81" s="24" t="s">
        <v>51</v>
      </c>
      <c s="29" t="s">
        <v>176</v>
      </c>
      <c s="29" t="s">
        <v>314</v>
      </c>
      <c s="24" t="s">
        <v>53</v>
      </c>
      <c s="30" t="s">
        <v>315</v>
      </c>
      <c s="31" t="s">
        <v>98</v>
      </c>
      <c s="32">
        <v>571</v>
      </c>
      <c s="33">
        <v>0</v>
      </c>
      <c s="33">
        <f>ROUND(ROUND(H81,2)*ROUND(G81,3),2)</f>
      </c>
      <c s="31" t="s">
        <v>56</v>
      </c>
      <c r="O81">
        <f>(I81*21)/100</f>
      </c>
      <c t="s">
        <v>27</v>
      </c>
    </row>
    <row r="82" spans="1:5" ht="12.75">
      <c r="A82" s="34" t="s">
        <v>57</v>
      </c>
      <c r="E82" s="35" t="s">
        <v>53</v>
      </c>
    </row>
    <row r="83" spans="1:5" ht="12.75">
      <c r="A83" s="36" t="s">
        <v>59</v>
      </c>
      <c r="E83" s="37" t="s">
        <v>309</v>
      </c>
    </row>
    <row r="84" spans="1:5" ht="140.25">
      <c r="A84" t="s">
        <v>61</v>
      </c>
      <c r="E84" s="35" t="s">
        <v>204</v>
      </c>
    </row>
    <row r="85" spans="1:16" ht="12.75">
      <c r="A85" s="24" t="s">
        <v>51</v>
      </c>
      <c s="29" t="s">
        <v>182</v>
      </c>
      <c s="29" t="s">
        <v>316</v>
      </c>
      <c s="24" t="s">
        <v>53</v>
      </c>
      <c s="30" t="s">
        <v>317</v>
      </c>
      <c s="31" t="s">
        <v>98</v>
      </c>
      <c s="32">
        <v>725</v>
      </c>
      <c s="33">
        <v>0</v>
      </c>
      <c s="33">
        <f>ROUND(ROUND(H85,2)*ROUND(G85,3),2)</f>
      </c>
      <c s="31" t="s">
        <v>56</v>
      </c>
      <c r="O85">
        <f>(I85*21)/100</f>
      </c>
      <c t="s">
        <v>27</v>
      </c>
    </row>
    <row r="86" spans="1:5" ht="38.25">
      <c r="A86" s="34" t="s">
        <v>57</v>
      </c>
      <c r="E86" s="35" t="s">
        <v>318</v>
      </c>
    </row>
    <row r="87" spans="1:5" ht="12.75">
      <c r="A87" s="36" t="s">
        <v>59</v>
      </c>
      <c r="E87" s="37" t="s">
        <v>313</v>
      </c>
    </row>
    <row r="88" spans="1:5" ht="140.25">
      <c r="A88" t="s">
        <v>61</v>
      </c>
      <c r="E88" s="35" t="s">
        <v>204</v>
      </c>
    </row>
    <row r="89" spans="1:16" ht="12.75">
      <c r="A89" s="24" t="s">
        <v>51</v>
      </c>
      <c s="29" t="s">
        <v>188</v>
      </c>
      <c s="29" t="s">
        <v>206</v>
      </c>
      <c s="24" t="s">
        <v>53</v>
      </c>
      <c s="30" t="s">
        <v>207</v>
      </c>
      <c s="31" t="s">
        <v>98</v>
      </c>
      <c s="32">
        <v>537</v>
      </c>
      <c s="33">
        <v>0</v>
      </c>
      <c s="33">
        <f>ROUND(ROUND(H89,2)*ROUND(G89,3),2)</f>
      </c>
      <c s="31" t="s">
        <v>56</v>
      </c>
      <c r="O89">
        <f>(I89*21)/100</f>
      </c>
      <c t="s">
        <v>27</v>
      </c>
    </row>
    <row r="90" spans="1:5" ht="191.25">
      <c r="A90" s="34" t="s">
        <v>57</v>
      </c>
      <c r="E90" s="35" t="s">
        <v>319</v>
      </c>
    </row>
    <row r="91" spans="1:5" ht="12.75">
      <c r="A91" s="36" t="s">
        <v>59</v>
      </c>
      <c r="E91" s="37" t="s">
        <v>320</v>
      </c>
    </row>
    <row r="92" spans="1:5" ht="153">
      <c r="A92" t="s">
        <v>61</v>
      </c>
      <c r="E92" s="35" t="s">
        <v>210</v>
      </c>
    </row>
    <row r="93" spans="1:16" ht="12.75">
      <c r="A93" s="24" t="s">
        <v>51</v>
      </c>
      <c s="29" t="s">
        <v>194</v>
      </c>
      <c s="29" t="s">
        <v>212</v>
      </c>
      <c s="24" t="s">
        <v>53</v>
      </c>
      <c s="30" t="s">
        <v>213</v>
      </c>
      <c s="31" t="s">
        <v>98</v>
      </c>
      <c s="32">
        <v>16</v>
      </c>
      <c s="33">
        <v>0</v>
      </c>
      <c s="33">
        <f>ROUND(ROUND(H93,2)*ROUND(G93,3),2)</f>
      </c>
      <c s="31" t="s">
        <v>56</v>
      </c>
      <c r="O93">
        <f>(I93*21)/100</f>
      </c>
      <c t="s">
        <v>27</v>
      </c>
    </row>
    <row r="94" spans="1:5" ht="89.25">
      <c r="A94" s="34" t="s">
        <v>57</v>
      </c>
      <c r="E94" s="35" t="s">
        <v>321</v>
      </c>
    </row>
    <row r="95" spans="1:5" ht="63.75">
      <c r="A95" s="36" t="s">
        <v>59</v>
      </c>
      <c r="E95" s="37" t="s">
        <v>322</v>
      </c>
    </row>
    <row r="96" spans="1:5" ht="153">
      <c r="A96" t="s">
        <v>61</v>
      </c>
      <c r="E96" s="35" t="s">
        <v>216</v>
      </c>
    </row>
    <row r="97" spans="1:18" ht="12.75" customHeight="1">
      <c r="A97" s="6" t="s">
        <v>49</v>
      </c>
      <c s="6"/>
      <c s="40" t="s">
        <v>122</v>
      </c>
      <c s="6"/>
      <c s="27" t="s">
        <v>217</v>
      </c>
      <c s="6"/>
      <c s="6"/>
      <c s="6"/>
      <c s="41">
        <f>0+Q97</f>
      </c>
      <c s="6"/>
      <c r="O97">
        <f>0+R97</f>
      </c>
      <c r="Q97">
        <f>0+I98</f>
      </c>
      <c>
        <f>0+O98</f>
      </c>
    </row>
    <row r="98" spans="1:16" ht="12.75">
      <c r="A98" s="24" t="s">
        <v>51</v>
      </c>
      <c s="29" t="s">
        <v>200</v>
      </c>
      <c s="29" t="s">
        <v>219</v>
      </c>
      <c s="24" t="s">
        <v>53</v>
      </c>
      <c s="30" t="s">
        <v>220</v>
      </c>
      <c s="31" t="s">
        <v>104</v>
      </c>
      <c s="32">
        <v>12</v>
      </c>
      <c s="33">
        <v>0</v>
      </c>
      <c s="33">
        <f>ROUND(ROUND(H98,2)*ROUND(G98,3),2)</f>
      </c>
      <c s="31" t="s">
        <v>56</v>
      </c>
      <c r="O98">
        <f>(I98*21)/100</f>
      </c>
      <c t="s">
        <v>27</v>
      </c>
    </row>
    <row r="99" spans="1:5" ht="12.75">
      <c r="A99" s="34" t="s">
        <v>57</v>
      </c>
      <c r="E99" s="35" t="s">
        <v>221</v>
      </c>
    </row>
    <row r="100" spans="1:5" ht="12.75">
      <c r="A100" s="36" t="s">
        <v>59</v>
      </c>
      <c r="E100" s="37" t="s">
        <v>323</v>
      </c>
    </row>
    <row r="101" spans="1:5" ht="25.5">
      <c r="A101" t="s">
        <v>61</v>
      </c>
      <c r="E101" s="35" t="s">
        <v>223</v>
      </c>
    </row>
    <row r="102" spans="1:18" ht="12.75" customHeight="1">
      <c r="A102" s="6" t="s">
        <v>49</v>
      </c>
      <c s="6"/>
      <c s="40" t="s">
        <v>44</v>
      </c>
      <c s="6"/>
      <c s="27" t="s">
        <v>224</v>
      </c>
      <c s="6"/>
      <c s="6"/>
      <c s="6"/>
      <c s="41">
        <f>0+Q102</f>
      </c>
      <c s="6"/>
      <c r="O102">
        <f>0+R102</f>
      </c>
      <c r="Q102">
        <f>0+I103+I107+I111+I115+I119+I123+I127+I131+I135+I139</f>
      </c>
      <c>
        <f>0+O103+O107+O111+O115+O119+O123+O127+O131+O135+O139</f>
      </c>
    </row>
    <row r="103" spans="1:16" ht="25.5">
      <c r="A103" s="24" t="s">
        <v>51</v>
      </c>
      <c s="29" t="s">
        <v>205</v>
      </c>
      <c s="29" t="s">
        <v>226</v>
      </c>
      <c s="24" t="s">
        <v>53</v>
      </c>
      <c s="30" t="s">
        <v>227</v>
      </c>
      <c s="31" t="s">
        <v>104</v>
      </c>
      <c s="32">
        <v>10</v>
      </c>
      <c s="33">
        <v>0</v>
      </c>
      <c s="33">
        <f>ROUND(ROUND(H103,2)*ROUND(G103,3),2)</f>
      </c>
      <c s="31" t="s">
        <v>56</v>
      </c>
      <c r="O103">
        <f>(I103*21)/100</f>
      </c>
      <c t="s">
        <v>27</v>
      </c>
    </row>
    <row r="104" spans="1:5" ht="38.25">
      <c r="A104" s="34" t="s">
        <v>57</v>
      </c>
      <c r="E104" s="35" t="s">
        <v>324</v>
      </c>
    </row>
    <row r="105" spans="1:5" ht="12.75">
      <c r="A105" s="36" t="s">
        <v>59</v>
      </c>
      <c r="E105" s="37" t="s">
        <v>325</v>
      </c>
    </row>
    <row r="106" spans="1:5" ht="25.5">
      <c r="A106" t="s">
        <v>61</v>
      </c>
      <c r="E106" s="35" t="s">
        <v>229</v>
      </c>
    </row>
    <row r="107" spans="1:16" ht="12.75">
      <c r="A107" s="24" t="s">
        <v>51</v>
      </c>
      <c s="29" t="s">
        <v>211</v>
      </c>
      <c s="29" t="s">
        <v>231</v>
      </c>
      <c s="24" t="s">
        <v>53</v>
      </c>
      <c s="30" t="s">
        <v>232</v>
      </c>
      <c s="31" t="s">
        <v>104</v>
      </c>
      <c s="32">
        <v>2</v>
      </c>
      <c s="33">
        <v>0</v>
      </c>
      <c s="33">
        <f>ROUND(ROUND(H107,2)*ROUND(G107,3),2)</f>
      </c>
      <c s="31" t="s">
        <v>56</v>
      </c>
      <c r="O107">
        <f>(I107*21)/100</f>
      </c>
      <c t="s">
        <v>27</v>
      </c>
    </row>
    <row r="108" spans="1:5" ht="76.5">
      <c r="A108" s="34" t="s">
        <v>57</v>
      </c>
      <c r="E108" s="35" t="s">
        <v>326</v>
      </c>
    </row>
    <row r="109" spans="1:5" ht="12.75">
      <c r="A109" s="36" t="s">
        <v>59</v>
      </c>
      <c r="E109" s="37" t="s">
        <v>106</v>
      </c>
    </row>
    <row r="110" spans="1:5" ht="25.5">
      <c r="A110" t="s">
        <v>61</v>
      </c>
      <c r="E110" s="35" t="s">
        <v>234</v>
      </c>
    </row>
    <row r="111" spans="1:16" ht="25.5">
      <c r="A111" s="24" t="s">
        <v>51</v>
      </c>
      <c s="29" t="s">
        <v>218</v>
      </c>
      <c s="29" t="s">
        <v>236</v>
      </c>
      <c s="24" t="s">
        <v>53</v>
      </c>
      <c s="30" t="s">
        <v>237</v>
      </c>
      <c s="31" t="s">
        <v>104</v>
      </c>
      <c s="32">
        <v>11</v>
      </c>
      <c s="33">
        <v>0</v>
      </c>
      <c s="33">
        <f>ROUND(ROUND(H111,2)*ROUND(G111,3),2)</f>
      </c>
      <c s="31" t="s">
        <v>56</v>
      </c>
      <c r="O111">
        <f>(I111*21)/100</f>
      </c>
      <c t="s">
        <v>27</v>
      </c>
    </row>
    <row r="112" spans="1:5" ht="12.75">
      <c r="A112" s="34" t="s">
        <v>57</v>
      </c>
      <c r="E112" s="35" t="s">
        <v>238</v>
      </c>
    </row>
    <row r="113" spans="1:5" ht="12.75">
      <c r="A113" s="36" t="s">
        <v>59</v>
      </c>
      <c r="E113" s="37" t="s">
        <v>327</v>
      </c>
    </row>
    <row r="114" spans="1:5" ht="25.5">
      <c r="A114" t="s">
        <v>61</v>
      </c>
      <c r="E114" s="35" t="s">
        <v>239</v>
      </c>
    </row>
    <row r="115" spans="1:16" ht="25.5">
      <c r="A115" s="24" t="s">
        <v>51</v>
      </c>
      <c s="29" t="s">
        <v>225</v>
      </c>
      <c s="29" t="s">
        <v>328</v>
      </c>
      <c s="24" t="s">
        <v>53</v>
      </c>
      <c s="30" t="s">
        <v>329</v>
      </c>
      <c s="31" t="s">
        <v>98</v>
      </c>
      <c s="32">
        <v>19</v>
      </c>
      <c s="33">
        <v>0</v>
      </c>
      <c s="33">
        <f>ROUND(ROUND(H115,2)*ROUND(G115,3),2)</f>
      </c>
      <c s="31" t="s">
        <v>56</v>
      </c>
      <c r="O115">
        <f>(I115*21)/100</f>
      </c>
      <c t="s">
        <v>27</v>
      </c>
    </row>
    <row r="116" spans="1:5" ht="12.75">
      <c r="A116" s="34" t="s">
        <v>57</v>
      </c>
      <c r="E116" s="35" t="s">
        <v>53</v>
      </c>
    </row>
    <row r="117" spans="1:5" ht="63.75">
      <c r="A117" s="36" t="s">
        <v>59</v>
      </c>
      <c r="E117" s="37" t="s">
        <v>330</v>
      </c>
    </row>
    <row r="118" spans="1:5" ht="38.25">
      <c r="A118" t="s">
        <v>61</v>
      </c>
      <c r="E118" s="35" t="s">
        <v>331</v>
      </c>
    </row>
    <row r="119" spans="1:16" ht="25.5">
      <c r="A119" s="24" t="s">
        <v>51</v>
      </c>
      <c s="29" t="s">
        <v>230</v>
      </c>
      <c s="29" t="s">
        <v>332</v>
      </c>
      <c s="24" t="s">
        <v>53</v>
      </c>
      <c s="30" t="s">
        <v>333</v>
      </c>
      <c s="31" t="s">
        <v>98</v>
      </c>
      <c s="32">
        <v>19</v>
      </c>
      <c s="33">
        <v>0</v>
      </c>
      <c s="33">
        <f>ROUND(ROUND(H119,2)*ROUND(G119,3),2)</f>
      </c>
      <c s="31" t="s">
        <v>56</v>
      </c>
      <c r="O119">
        <f>(I119*21)/100</f>
      </c>
      <c t="s">
        <v>27</v>
      </c>
    </row>
    <row r="120" spans="1:5" ht="12.75">
      <c r="A120" s="34" t="s">
        <v>57</v>
      </c>
      <c r="E120" s="35" t="s">
        <v>53</v>
      </c>
    </row>
    <row r="121" spans="1:5" ht="76.5">
      <c r="A121" s="36" t="s">
        <v>59</v>
      </c>
      <c r="E121" s="37" t="s">
        <v>334</v>
      </c>
    </row>
    <row r="122" spans="1:5" ht="38.25">
      <c r="A122" t="s">
        <v>61</v>
      </c>
      <c r="E122" s="35" t="s">
        <v>331</v>
      </c>
    </row>
    <row r="123" spans="1:16" ht="12.75">
      <c r="A123" s="24" t="s">
        <v>51</v>
      </c>
      <c s="29" t="s">
        <v>235</v>
      </c>
      <c s="29" t="s">
        <v>247</v>
      </c>
      <c s="24" t="s">
        <v>53</v>
      </c>
      <c s="30" t="s">
        <v>248</v>
      </c>
      <c s="31" t="s">
        <v>129</v>
      </c>
      <c s="32">
        <v>19</v>
      </c>
      <c s="33">
        <v>0</v>
      </c>
      <c s="33">
        <f>ROUND(ROUND(H123,2)*ROUND(G123,3),2)</f>
      </c>
      <c s="31" t="s">
        <v>56</v>
      </c>
      <c r="O123">
        <f>(I123*21)/100</f>
      </c>
      <c t="s">
        <v>27</v>
      </c>
    </row>
    <row r="124" spans="1:5" ht="76.5">
      <c r="A124" s="34" t="s">
        <v>57</v>
      </c>
      <c r="E124" s="35" t="s">
        <v>335</v>
      </c>
    </row>
    <row r="125" spans="1:5" ht="12.75">
      <c r="A125" s="36" t="s">
        <v>59</v>
      </c>
      <c r="E125" s="37" t="s">
        <v>180</v>
      </c>
    </row>
    <row r="126" spans="1:5" ht="51">
      <c r="A126" t="s">
        <v>61</v>
      </c>
      <c r="E126" s="35" t="s">
        <v>245</v>
      </c>
    </row>
    <row r="127" spans="1:16" ht="12.75">
      <c r="A127" s="24" t="s">
        <v>51</v>
      </c>
      <c s="29" t="s">
        <v>240</v>
      </c>
      <c s="29" t="s">
        <v>252</v>
      </c>
      <c s="24" t="s">
        <v>53</v>
      </c>
      <c s="30" t="s">
        <v>253</v>
      </c>
      <c s="31" t="s">
        <v>129</v>
      </c>
      <c s="32">
        <v>234</v>
      </c>
      <c s="33">
        <v>0</v>
      </c>
      <c s="33">
        <f>ROUND(ROUND(H127,2)*ROUND(G127,3),2)</f>
      </c>
      <c s="31" t="s">
        <v>56</v>
      </c>
      <c r="O127">
        <f>(I127*21)/100</f>
      </c>
      <c t="s">
        <v>27</v>
      </c>
    </row>
    <row r="128" spans="1:5" ht="12.75">
      <c r="A128" s="34" t="s">
        <v>57</v>
      </c>
      <c r="E128" s="35" t="s">
        <v>53</v>
      </c>
    </row>
    <row r="129" spans="1:5" ht="12.75">
      <c r="A129" s="36" t="s">
        <v>59</v>
      </c>
      <c r="E129" s="37" t="s">
        <v>336</v>
      </c>
    </row>
    <row r="130" spans="1:5" ht="51">
      <c r="A130" t="s">
        <v>61</v>
      </c>
      <c r="E130" s="35" t="s">
        <v>256</v>
      </c>
    </row>
    <row r="131" spans="1:16" ht="12.75">
      <c r="A131" s="24" t="s">
        <v>51</v>
      </c>
      <c s="29" t="s">
        <v>246</v>
      </c>
      <c s="29" t="s">
        <v>337</v>
      </c>
      <c s="24" t="s">
        <v>53</v>
      </c>
      <c s="30" t="s">
        <v>338</v>
      </c>
      <c s="31" t="s">
        <v>129</v>
      </c>
      <c s="32">
        <v>225</v>
      </c>
      <c s="33">
        <v>0</v>
      </c>
      <c s="33">
        <f>ROUND(ROUND(H131,2)*ROUND(G131,3),2)</f>
      </c>
      <c s="31" t="s">
        <v>56</v>
      </c>
      <c r="O131">
        <f>(I131*21)/100</f>
      </c>
      <c t="s">
        <v>27</v>
      </c>
    </row>
    <row r="132" spans="1:5" ht="12.75">
      <c r="A132" s="34" t="s">
        <v>57</v>
      </c>
      <c r="E132" s="35" t="s">
        <v>339</v>
      </c>
    </row>
    <row r="133" spans="1:5" ht="12.75">
      <c r="A133" s="36" t="s">
        <v>59</v>
      </c>
      <c r="E133" s="37" t="s">
        <v>340</v>
      </c>
    </row>
    <row r="134" spans="1:5" ht="51">
      <c r="A134" t="s">
        <v>61</v>
      </c>
      <c r="E134" s="35" t="s">
        <v>341</v>
      </c>
    </row>
    <row r="135" spans="1:16" ht="12.75">
      <c r="A135" s="24" t="s">
        <v>51</v>
      </c>
      <c s="29" t="s">
        <v>251</v>
      </c>
      <c s="29" t="s">
        <v>342</v>
      </c>
      <c s="24" t="s">
        <v>53</v>
      </c>
      <c s="30" t="s">
        <v>343</v>
      </c>
      <c s="31" t="s">
        <v>129</v>
      </c>
      <c s="32">
        <v>68</v>
      </c>
      <c s="33">
        <v>0</v>
      </c>
      <c s="33">
        <f>ROUND(ROUND(H135,2)*ROUND(G135,3),2)</f>
      </c>
      <c s="31" t="s">
        <v>56</v>
      </c>
      <c r="O135">
        <f>(I135*21)/100</f>
      </c>
      <c t="s">
        <v>27</v>
      </c>
    </row>
    <row r="136" spans="1:5" ht="38.25">
      <c r="A136" s="34" t="s">
        <v>57</v>
      </c>
      <c r="E136" s="35" t="s">
        <v>344</v>
      </c>
    </row>
    <row r="137" spans="1:5" ht="12.75">
      <c r="A137" s="36" t="s">
        <v>59</v>
      </c>
      <c r="E137" s="37" t="s">
        <v>283</v>
      </c>
    </row>
    <row r="138" spans="1:5" ht="38.25">
      <c r="A138" t="s">
        <v>61</v>
      </c>
      <c r="E138" s="35" t="s">
        <v>345</v>
      </c>
    </row>
    <row r="139" spans="1:16" ht="12.75">
      <c r="A139" s="24" t="s">
        <v>51</v>
      </c>
      <c s="29" t="s">
        <v>257</v>
      </c>
      <c s="29" t="s">
        <v>264</v>
      </c>
      <c s="24" t="s">
        <v>53</v>
      </c>
      <c s="30" t="s">
        <v>265</v>
      </c>
      <c s="31" t="s">
        <v>98</v>
      </c>
      <c s="32">
        <v>1938</v>
      </c>
      <c s="33">
        <v>0</v>
      </c>
      <c s="33">
        <f>ROUND(ROUND(H139,2)*ROUND(G139,3),2)</f>
      </c>
      <c s="31" t="s">
        <v>56</v>
      </c>
      <c r="O139">
        <f>(I139*21)/100</f>
      </c>
      <c t="s">
        <v>27</v>
      </c>
    </row>
    <row r="140" spans="1:5" ht="63.75">
      <c r="A140" s="34" t="s">
        <v>57</v>
      </c>
      <c r="E140" s="35" t="s">
        <v>266</v>
      </c>
    </row>
    <row r="141" spans="1:5" ht="63.75">
      <c r="A141" s="36" t="s">
        <v>59</v>
      </c>
      <c r="E141" s="37" t="s">
        <v>346</v>
      </c>
    </row>
    <row r="142" spans="1:5" ht="25.5">
      <c r="A142" t="s">
        <v>61</v>
      </c>
      <c r="E142" s="35" t="s">
        <v>268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0+O9+O14+O39+O44+O49+O142+O147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347</v>
      </c>
      <c s="38">
        <f>0+I9+I14+I39+I44+I49+I142+I147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347</v>
      </c>
      <c s="6"/>
      <c s="18" t="s">
        <v>348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5" t="s">
        <v>49</v>
      </c>
      <c s="25"/>
      <c s="26" t="s">
        <v>31</v>
      </c>
      <c s="25"/>
      <c s="27" t="s">
        <v>50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12.75">
      <c r="A10" s="24" t="s">
        <v>51</v>
      </c>
      <c s="29" t="s">
        <v>33</v>
      </c>
      <c s="29" t="s">
        <v>63</v>
      </c>
      <c s="24" t="s">
        <v>53</v>
      </c>
      <c s="30" t="s">
        <v>64</v>
      </c>
      <c s="31" t="s">
        <v>65</v>
      </c>
      <c s="32">
        <v>1</v>
      </c>
      <c s="33">
        <v>0</v>
      </c>
      <c s="33">
        <f>ROUND(ROUND(H10,2)*ROUND(G10,3),2)</f>
      </c>
      <c s="31" t="s">
        <v>56</v>
      </c>
      <c r="O10">
        <f>(I10*21)/100</f>
      </c>
      <c t="s">
        <v>27</v>
      </c>
    </row>
    <row r="11" spans="1:5" ht="12.75">
      <c r="A11" s="34" t="s">
        <v>57</v>
      </c>
      <c r="E11" s="35" t="s">
        <v>349</v>
      </c>
    </row>
    <row r="12" spans="1:5" ht="12.75">
      <c r="A12" s="36" t="s">
        <v>59</v>
      </c>
      <c r="E12" s="37" t="s">
        <v>60</v>
      </c>
    </row>
    <row r="13" spans="1:5" ht="38.25">
      <c r="A13" t="s">
        <v>61</v>
      </c>
      <c r="E13" s="35" t="s">
        <v>68</v>
      </c>
    </row>
    <row r="14" spans="1:18" ht="12.75" customHeight="1">
      <c r="A14" s="6" t="s">
        <v>49</v>
      </c>
      <c s="6"/>
      <c s="40" t="s">
        <v>33</v>
      </c>
      <c s="6"/>
      <c s="27" t="s">
        <v>95</v>
      </c>
      <c s="6"/>
      <c s="6"/>
      <c s="6"/>
      <c s="41">
        <f>0+Q14</f>
      </c>
      <c s="6"/>
      <c r="O14">
        <f>0+R14</f>
      </c>
      <c r="Q14">
        <f>0+I15+I19+I23+I27+I31+I35</f>
      </c>
      <c>
        <f>0+O15+O19+O23+O27+O31+O35</f>
      </c>
    </row>
    <row r="15" spans="1:16" ht="12.75">
      <c r="A15" s="24" t="s">
        <v>51</v>
      </c>
      <c s="29" t="s">
        <v>27</v>
      </c>
      <c s="29" t="s">
        <v>141</v>
      </c>
      <c s="24" t="s">
        <v>53</v>
      </c>
      <c s="30" t="s">
        <v>142</v>
      </c>
      <c s="31" t="s">
        <v>87</v>
      </c>
      <c s="32">
        <v>2.7</v>
      </c>
      <c s="33">
        <v>0</v>
      </c>
      <c s="33">
        <f>ROUND(ROUND(H15,2)*ROUND(G15,3),2)</f>
      </c>
      <c s="31" t="s">
        <v>56</v>
      </c>
      <c r="O15">
        <f>(I15*21)/100</f>
      </c>
      <c t="s">
        <v>27</v>
      </c>
    </row>
    <row r="16" spans="1:5" ht="12.75">
      <c r="A16" s="34" t="s">
        <v>57</v>
      </c>
      <c r="E16" s="35" t="s">
        <v>53</v>
      </c>
    </row>
    <row r="17" spans="1:5" ht="12.75">
      <c r="A17" s="36" t="s">
        <v>59</v>
      </c>
      <c r="E17" s="37" t="s">
        <v>350</v>
      </c>
    </row>
    <row r="18" spans="1:5" ht="318.75">
      <c r="A18" t="s">
        <v>61</v>
      </c>
      <c r="E18" s="35" t="s">
        <v>145</v>
      </c>
    </row>
    <row r="19" spans="1:16" ht="12.75">
      <c r="A19" s="24" t="s">
        <v>51</v>
      </c>
      <c s="29" t="s">
        <v>26</v>
      </c>
      <c s="29" t="s">
        <v>351</v>
      </c>
      <c s="24" t="s">
        <v>53</v>
      </c>
      <c s="30" t="s">
        <v>352</v>
      </c>
      <c s="31" t="s">
        <v>87</v>
      </c>
      <c s="32">
        <v>10.52</v>
      </c>
      <c s="33">
        <v>0</v>
      </c>
      <c s="33">
        <f>ROUND(ROUND(H19,2)*ROUND(G19,3),2)</f>
      </c>
      <c s="31" t="s">
        <v>56</v>
      </c>
      <c r="O19">
        <f>(I19*21)/100</f>
      </c>
      <c t="s">
        <v>27</v>
      </c>
    </row>
    <row r="20" spans="1:5" ht="12.75">
      <c r="A20" s="34" t="s">
        <v>57</v>
      </c>
      <c r="E20" s="35" t="s">
        <v>53</v>
      </c>
    </row>
    <row r="21" spans="1:5" ht="38.25">
      <c r="A21" s="36" t="s">
        <v>59</v>
      </c>
      <c r="E21" s="37" t="s">
        <v>353</v>
      </c>
    </row>
    <row r="22" spans="1:5" ht="318.75">
      <c r="A22" t="s">
        <v>61</v>
      </c>
      <c r="E22" s="35" t="s">
        <v>145</v>
      </c>
    </row>
    <row r="23" spans="1:16" ht="12.75">
      <c r="A23" s="24" t="s">
        <v>51</v>
      </c>
      <c s="29" t="s">
        <v>37</v>
      </c>
      <c s="29" t="s">
        <v>354</v>
      </c>
      <c s="24" t="s">
        <v>53</v>
      </c>
      <c s="30" t="s">
        <v>355</v>
      </c>
      <c s="31" t="s">
        <v>129</v>
      </c>
      <c s="32">
        <v>21</v>
      </c>
      <c s="33">
        <v>0</v>
      </c>
      <c s="33">
        <f>ROUND(ROUND(H23,2)*ROUND(G23,3),2)</f>
      </c>
      <c s="31" t="s">
        <v>56</v>
      </c>
      <c r="O23">
        <f>(I23*21)/100</f>
      </c>
      <c t="s">
        <v>27</v>
      </c>
    </row>
    <row r="24" spans="1:5" ht="12.75">
      <c r="A24" s="34" t="s">
        <v>57</v>
      </c>
      <c r="E24" s="35" t="s">
        <v>53</v>
      </c>
    </row>
    <row r="25" spans="1:5" ht="12.75">
      <c r="A25" s="36" t="s">
        <v>59</v>
      </c>
      <c r="E25" s="37" t="s">
        <v>356</v>
      </c>
    </row>
    <row r="26" spans="1:5" ht="25.5">
      <c r="A26" t="s">
        <v>61</v>
      </c>
      <c r="E26" s="35" t="s">
        <v>357</v>
      </c>
    </row>
    <row r="27" spans="1:16" ht="12.75">
      <c r="A27" s="24" t="s">
        <v>51</v>
      </c>
      <c s="29" t="s">
        <v>39</v>
      </c>
      <c s="29" t="s">
        <v>358</v>
      </c>
      <c s="24" t="s">
        <v>53</v>
      </c>
      <c s="30" t="s">
        <v>359</v>
      </c>
      <c s="31" t="s">
        <v>87</v>
      </c>
      <c s="32">
        <v>0.9</v>
      </c>
      <c s="33">
        <v>0</v>
      </c>
      <c s="33">
        <f>ROUND(ROUND(H27,2)*ROUND(G27,3),2)</f>
      </c>
      <c s="31" t="s">
        <v>56</v>
      </c>
      <c r="O27">
        <f>(I27*21)/100</f>
      </c>
      <c t="s">
        <v>27</v>
      </c>
    </row>
    <row r="28" spans="1:5" ht="12.75">
      <c r="A28" s="34" t="s">
        <v>57</v>
      </c>
      <c r="E28" s="35" t="s">
        <v>53</v>
      </c>
    </row>
    <row r="29" spans="1:5" ht="12.75">
      <c r="A29" s="36" t="s">
        <v>59</v>
      </c>
      <c r="E29" s="37" t="s">
        <v>360</v>
      </c>
    </row>
    <row r="30" spans="1:5" ht="229.5">
      <c r="A30" t="s">
        <v>61</v>
      </c>
      <c r="E30" s="35" t="s">
        <v>361</v>
      </c>
    </row>
    <row r="31" spans="1:16" ht="12.75">
      <c r="A31" s="24" t="s">
        <v>51</v>
      </c>
      <c s="29" t="s">
        <v>41</v>
      </c>
      <c s="29" t="s">
        <v>362</v>
      </c>
      <c s="24" t="s">
        <v>53</v>
      </c>
      <c s="30" t="s">
        <v>363</v>
      </c>
      <c s="31" t="s">
        <v>87</v>
      </c>
      <c s="32">
        <v>10.38</v>
      </c>
      <c s="33">
        <v>0</v>
      </c>
      <c s="33">
        <f>ROUND(ROUND(H31,2)*ROUND(G31,3),2)</f>
      </c>
      <c s="31" t="s">
        <v>56</v>
      </c>
      <c r="O31">
        <f>(I31*21)/100</f>
      </c>
      <c t="s">
        <v>27</v>
      </c>
    </row>
    <row r="32" spans="1:5" ht="12.75">
      <c r="A32" s="34" t="s">
        <v>57</v>
      </c>
      <c r="E32" s="35" t="s">
        <v>53</v>
      </c>
    </row>
    <row r="33" spans="1:5" ht="38.25">
      <c r="A33" s="36" t="s">
        <v>59</v>
      </c>
      <c r="E33" s="37" t="s">
        <v>364</v>
      </c>
    </row>
    <row r="34" spans="1:5" ht="280.5">
      <c r="A34" t="s">
        <v>61</v>
      </c>
      <c r="E34" s="35" t="s">
        <v>365</v>
      </c>
    </row>
    <row r="35" spans="1:16" ht="12.75">
      <c r="A35" s="24" t="s">
        <v>51</v>
      </c>
      <c s="29" t="s">
        <v>117</v>
      </c>
      <c s="29" t="s">
        <v>366</v>
      </c>
      <c s="24" t="s">
        <v>53</v>
      </c>
      <c s="30" t="s">
        <v>367</v>
      </c>
      <c s="31" t="s">
        <v>98</v>
      </c>
      <c s="32">
        <v>61</v>
      </c>
      <c s="33">
        <v>0</v>
      </c>
      <c s="33">
        <f>ROUND(ROUND(H35,2)*ROUND(G35,3),2)</f>
      </c>
      <c s="31" t="s">
        <v>56</v>
      </c>
      <c r="O35">
        <f>(I35*21)/100</f>
      </c>
      <c t="s">
        <v>27</v>
      </c>
    </row>
    <row r="36" spans="1:5" ht="12.75">
      <c r="A36" s="34" t="s">
        <v>57</v>
      </c>
      <c r="E36" s="35" t="s">
        <v>53</v>
      </c>
    </row>
    <row r="37" spans="1:5" ht="12.75">
      <c r="A37" s="36" t="s">
        <v>59</v>
      </c>
      <c r="E37" s="37" t="s">
        <v>368</v>
      </c>
    </row>
    <row r="38" spans="1:5" ht="12.75">
      <c r="A38" t="s">
        <v>61</v>
      </c>
      <c r="E38" s="35" t="s">
        <v>369</v>
      </c>
    </row>
    <row r="39" spans="1:18" ht="12.75" customHeight="1">
      <c r="A39" s="6" t="s">
        <v>49</v>
      </c>
      <c s="6"/>
      <c s="40" t="s">
        <v>27</v>
      </c>
      <c s="6"/>
      <c s="27" t="s">
        <v>370</v>
      </c>
      <c s="6"/>
      <c s="6"/>
      <c s="6"/>
      <c s="41">
        <f>0+Q39</f>
      </c>
      <c s="6"/>
      <c r="O39">
        <f>0+R39</f>
      </c>
      <c r="Q39">
        <f>0+I40</f>
      </c>
      <c>
        <f>0+O40</f>
      </c>
    </row>
    <row r="40" spans="1:16" ht="12.75">
      <c r="A40" s="24" t="s">
        <v>51</v>
      </c>
      <c s="29" t="s">
        <v>122</v>
      </c>
      <c s="29" t="s">
        <v>371</v>
      </c>
      <c s="24" t="s">
        <v>53</v>
      </c>
      <c s="30" t="s">
        <v>372</v>
      </c>
      <c s="31" t="s">
        <v>87</v>
      </c>
      <c s="32">
        <v>1.55</v>
      </c>
      <c s="33">
        <v>0</v>
      </c>
      <c s="33">
        <f>ROUND(ROUND(H40,2)*ROUND(G40,3),2)</f>
      </c>
      <c s="31" t="s">
        <v>56</v>
      </c>
      <c r="O40">
        <f>(I40*21)/100</f>
      </c>
      <c t="s">
        <v>27</v>
      </c>
    </row>
    <row r="41" spans="1:5" ht="12.75">
      <c r="A41" s="34" t="s">
        <v>57</v>
      </c>
      <c r="E41" s="35" t="s">
        <v>53</v>
      </c>
    </row>
    <row r="42" spans="1:5" ht="12.75">
      <c r="A42" s="36" t="s">
        <v>59</v>
      </c>
      <c r="E42" s="37" t="s">
        <v>373</v>
      </c>
    </row>
    <row r="43" spans="1:5" ht="369.75">
      <c r="A43" t="s">
        <v>61</v>
      </c>
      <c r="E43" s="35" t="s">
        <v>374</v>
      </c>
    </row>
    <row r="44" spans="1:18" ht="12.75" customHeight="1">
      <c r="A44" s="6" t="s">
        <v>49</v>
      </c>
      <c s="6"/>
      <c s="40" t="s">
        <v>37</v>
      </c>
      <c s="6"/>
      <c s="27" t="s">
        <v>152</v>
      </c>
      <c s="6"/>
      <c s="6"/>
      <c s="6"/>
      <c s="41">
        <f>0+Q44</f>
      </c>
      <c s="6"/>
      <c r="O44">
        <f>0+R44</f>
      </c>
      <c r="Q44">
        <f>0+I45</f>
      </c>
      <c>
        <f>0+O45</f>
      </c>
    </row>
    <row r="45" spans="1:16" ht="12.75">
      <c r="A45" s="24" t="s">
        <v>51</v>
      </c>
      <c s="29" t="s">
        <v>44</v>
      </c>
      <c s="29" t="s">
        <v>165</v>
      </c>
      <c s="24" t="s">
        <v>53</v>
      </c>
      <c s="30" t="s">
        <v>166</v>
      </c>
      <c s="31" t="s">
        <v>87</v>
      </c>
      <c s="32">
        <v>4.95</v>
      </c>
      <c s="33">
        <v>0</v>
      </c>
      <c s="33">
        <f>ROUND(ROUND(H45,2)*ROUND(G45,3),2)</f>
      </c>
      <c s="31" t="s">
        <v>56</v>
      </c>
      <c r="O45">
        <f>(I45*21)/100</f>
      </c>
      <c t="s">
        <v>27</v>
      </c>
    </row>
    <row r="46" spans="1:5" ht="12.75">
      <c r="A46" s="34" t="s">
        <v>57</v>
      </c>
      <c r="E46" s="35" t="s">
        <v>375</v>
      </c>
    </row>
    <row r="47" spans="1:5" ht="51">
      <c r="A47" s="36" t="s">
        <v>59</v>
      </c>
      <c r="E47" s="37" t="s">
        <v>376</v>
      </c>
    </row>
    <row r="48" spans="1:5" ht="38.25">
      <c r="A48" t="s">
        <v>61</v>
      </c>
      <c r="E48" s="35" t="s">
        <v>163</v>
      </c>
    </row>
    <row r="49" spans="1:18" ht="12.75" customHeight="1">
      <c r="A49" s="6" t="s">
        <v>49</v>
      </c>
      <c s="6"/>
      <c s="40" t="s">
        <v>117</v>
      </c>
      <c s="6"/>
      <c s="27" t="s">
        <v>377</v>
      </c>
      <c s="6"/>
      <c s="6"/>
      <c s="6"/>
      <c s="41">
        <f>0+Q49</f>
      </c>
      <c s="6"/>
      <c r="O49">
        <f>0+R49</f>
      </c>
      <c r="Q49">
        <f>0+I50+I54+I58+I62+I66+I70+I74+I78+I82+I86+I90+I94+I98+I102+I106+I110+I114+I118+I122+I126+I130+I134+I138</f>
      </c>
      <c>
        <f>0+O50+O54+O58+O62+O66+O70+O74+O78+O82+O86+O90+O94+O98+O102+O106+O110+O114+O118+O122+O126+O130+O134+O138</f>
      </c>
    </row>
    <row r="50" spans="1:16" ht="12.75">
      <c r="A50" s="24" t="s">
        <v>51</v>
      </c>
      <c s="29" t="s">
        <v>46</v>
      </c>
      <c s="29" t="s">
        <v>378</v>
      </c>
      <c s="24" t="s">
        <v>53</v>
      </c>
      <c s="30" t="s">
        <v>379</v>
      </c>
      <c s="31" t="s">
        <v>104</v>
      </c>
      <c s="32">
        <v>27</v>
      </c>
      <c s="33">
        <v>0</v>
      </c>
      <c s="33">
        <f>ROUND(ROUND(H50,2)*ROUND(G50,3),2)</f>
      </c>
      <c s="31" t="s">
        <v>56</v>
      </c>
      <c r="O50">
        <f>(I50*21)/100</f>
      </c>
      <c t="s">
        <v>27</v>
      </c>
    </row>
    <row r="51" spans="1:5" ht="12.75">
      <c r="A51" s="34" t="s">
        <v>57</v>
      </c>
      <c r="E51" s="35" t="s">
        <v>53</v>
      </c>
    </row>
    <row r="52" spans="1:5" ht="38.25">
      <c r="A52" s="36" t="s">
        <v>59</v>
      </c>
      <c r="E52" s="37" t="s">
        <v>380</v>
      </c>
    </row>
    <row r="53" spans="1:5" ht="76.5">
      <c r="A53" t="s">
        <v>61</v>
      </c>
      <c r="E53" s="35" t="s">
        <v>381</v>
      </c>
    </row>
    <row r="54" spans="1:16" ht="25.5">
      <c r="A54" s="24" t="s">
        <v>51</v>
      </c>
      <c s="29" t="s">
        <v>48</v>
      </c>
      <c s="29" t="s">
        <v>382</v>
      </c>
      <c s="24" t="s">
        <v>53</v>
      </c>
      <c s="30" t="s">
        <v>383</v>
      </c>
      <c s="31" t="s">
        <v>104</v>
      </c>
      <c s="32">
        <v>4</v>
      </c>
      <c s="33">
        <v>0</v>
      </c>
      <c s="33">
        <f>ROUND(ROUND(H54,2)*ROUND(G54,3),2)</f>
      </c>
      <c s="31" t="s">
        <v>56</v>
      </c>
      <c r="O54">
        <f>(I54*21)/100</f>
      </c>
      <c t="s">
        <v>27</v>
      </c>
    </row>
    <row r="55" spans="1:5" ht="12.75">
      <c r="A55" s="34" t="s">
        <v>57</v>
      </c>
      <c r="E55" s="35" t="s">
        <v>53</v>
      </c>
    </row>
    <row r="56" spans="1:5" ht="12.75">
      <c r="A56" s="36" t="s">
        <v>59</v>
      </c>
      <c r="E56" s="37" t="s">
        <v>384</v>
      </c>
    </row>
    <row r="57" spans="1:5" ht="102">
      <c r="A57" t="s">
        <v>61</v>
      </c>
      <c r="E57" s="35" t="s">
        <v>385</v>
      </c>
    </row>
    <row r="58" spans="1:16" ht="12.75">
      <c r="A58" s="24" t="s">
        <v>51</v>
      </c>
      <c s="29" t="s">
        <v>140</v>
      </c>
      <c s="29" t="s">
        <v>386</v>
      </c>
      <c s="24" t="s">
        <v>53</v>
      </c>
      <c s="30" t="s">
        <v>387</v>
      </c>
      <c s="31" t="s">
        <v>129</v>
      </c>
      <c s="32">
        <v>70</v>
      </c>
      <c s="33">
        <v>0</v>
      </c>
      <c s="33">
        <f>ROUND(ROUND(H58,2)*ROUND(G58,3),2)</f>
      </c>
      <c s="31" t="s">
        <v>56</v>
      </c>
      <c r="O58">
        <f>(I58*21)/100</f>
      </c>
      <c t="s">
        <v>27</v>
      </c>
    </row>
    <row r="59" spans="1:5" ht="12.75">
      <c r="A59" s="34" t="s">
        <v>57</v>
      </c>
      <c r="E59" s="35" t="s">
        <v>388</v>
      </c>
    </row>
    <row r="60" spans="1:5" ht="38.25">
      <c r="A60" s="36" t="s">
        <v>59</v>
      </c>
      <c r="E60" s="37" t="s">
        <v>389</v>
      </c>
    </row>
    <row r="61" spans="1:5" ht="89.25">
      <c r="A61" t="s">
        <v>61</v>
      </c>
      <c r="E61" s="35" t="s">
        <v>390</v>
      </c>
    </row>
    <row r="62" spans="1:16" ht="12.75">
      <c r="A62" s="24" t="s">
        <v>51</v>
      </c>
      <c s="29" t="s">
        <v>146</v>
      </c>
      <c s="29" t="s">
        <v>391</v>
      </c>
      <c s="24" t="s">
        <v>53</v>
      </c>
      <c s="30" t="s">
        <v>392</v>
      </c>
      <c s="31" t="s">
        <v>129</v>
      </c>
      <c s="32">
        <v>143</v>
      </c>
      <c s="33">
        <v>0</v>
      </c>
      <c s="33">
        <f>ROUND(ROUND(H62,2)*ROUND(G62,3),2)</f>
      </c>
      <c s="31" t="s">
        <v>56</v>
      </c>
      <c r="O62">
        <f>(I62*21)/100</f>
      </c>
      <c t="s">
        <v>27</v>
      </c>
    </row>
    <row r="63" spans="1:5" ht="12.75">
      <c r="A63" s="34" t="s">
        <v>57</v>
      </c>
      <c r="E63" s="35" t="s">
        <v>393</v>
      </c>
    </row>
    <row r="64" spans="1:5" ht="38.25">
      <c r="A64" s="36" t="s">
        <v>59</v>
      </c>
      <c r="E64" s="37" t="s">
        <v>394</v>
      </c>
    </row>
    <row r="65" spans="1:5" ht="89.25">
      <c r="A65" t="s">
        <v>61</v>
      </c>
      <c r="E65" s="35" t="s">
        <v>390</v>
      </c>
    </row>
    <row r="66" spans="1:16" ht="25.5">
      <c r="A66" s="24" t="s">
        <v>51</v>
      </c>
      <c s="29" t="s">
        <v>153</v>
      </c>
      <c s="29" t="s">
        <v>395</v>
      </c>
      <c s="24" t="s">
        <v>53</v>
      </c>
      <c s="30" t="s">
        <v>396</v>
      </c>
      <c s="31" t="s">
        <v>104</v>
      </c>
      <c s="32">
        <v>27</v>
      </c>
      <c s="33">
        <v>0</v>
      </c>
      <c s="33">
        <f>ROUND(ROUND(H66,2)*ROUND(G66,3),2)</f>
      </c>
      <c s="31" t="s">
        <v>56</v>
      </c>
      <c r="O66">
        <f>(I66*21)/100</f>
      </c>
      <c t="s">
        <v>27</v>
      </c>
    </row>
    <row r="67" spans="1:5" ht="12.75">
      <c r="A67" s="34" t="s">
        <v>57</v>
      </c>
      <c r="E67" s="35" t="s">
        <v>53</v>
      </c>
    </row>
    <row r="68" spans="1:5" ht="38.25">
      <c r="A68" s="36" t="s">
        <v>59</v>
      </c>
      <c r="E68" s="37" t="s">
        <v>397</v>
      </c>
    </row>
    <row r="69" spans="1:5" ht="102">
      <c r="A69" t="s">
        <v>61</v>
      </c>
      <c r="E69" s="35" t="s">
        <v>385</v>
      </c>
    </row>
    <row r="70" spans="1:16" ht="25.5">
      <c r="A70" s="24" t="s">
        <v>51</v>
      </c>
      <c s="29" t="s">
        <v>158</v>
      </c>
      <c s="29" t="s">
        <v>398</v>
      </c>
      <c s="24" t="s">
        <v>53</v>
      </c>
      <c s="30" t="s">
        <v>399</v>
      </c>
      <c s="31" t="s">
        <v>104</v>
      </c>
      <c s="32">
        <v>3</v>
      </c>
      <c s="33">
        <v>0</v>
      </c>
      <c s="33">
        <f>ROUND(ROUND(H70,2)*ROUND(G70,3),2)</f>
      </c>
      <c s="31" t="s">
        <v>56</v>
      </c>
      <c r="O70">
        <f>(I70*21)/100</f>
      </c>
      <c t="s">
        <v>27</v>
      </c>
    </row>
    <row r="71" spans="1:5" ht="12.75">
      <c r="A71" s="34" t="s">
        <v>57</v>
      </c>
      <c r="E71" s="35" t="s">
        <v>53</v>
      </c>
    </row>
    <row r="72" spans="1:5" ht="12.75">
      <c r="A72" s="36" t="s">
        <v>59</v>
      </c>
      <c r="E72" s="37" t="s">
        <v>400</v>
      </c>
    </row>
    <row r="73" spans="1:5" ht="102">
      <c r="A73" t="s">
        <v>61</v>
      </c>
      <c r="E73" s="35" t="s">
        <v>385</v>
      </c>
    </row>
    <row r="74" spans="1:16" ht="25.5">
      <c r="A74" s="24" t="s">
        <v>51</v>
      </c>
      <c s="29" t="s">
        <v>164</v>
      </c>
      <c s="29" t="s">
        <v>401</v>
      </c>
      <c s="24" t="s">
        <v>53</v>
      </c>
      <c s="30" t="s">
        <v>402</v>
      </c>
      <c s="31" t="s">
        <v>104</v>
      </c>
      <c s="32">
        <v>8</v>
      </c>
      <c s="33">
        <v>0</v>
      </c>
      <c s="33">
        <f>ROUND(ROUND(H74,2)*ROUND(G74,3),2)</f>
      </c>
      <c s="31" t="s">
        <v>56</v>
      </c>
      <c r="O74">
        <f>(I74*21)/100</f>
      </c>
      <c t="s">
        <v>27</v>
      </c>
    </row>
    <row r="75" spans="1:5" ht="12.75">
      <c r="A75" s="34" t="s">
        <v>57</v>
      </c>
      <c r="E75" s="35" t="s">
        <v>53</v>
      </c>
    </row>
    <row r="76" spans="1:5" ht="12.75">
      <c r="A76" s="36" t="s">
        <v>59</v>
      </c>
      <c r="E76" s="37" t="s">
        <v>403</v>
      </c>
    </row>
    <row r="77" spans="1:5" ht="102">
      <c r="A77" t="s">
        <v>61</v>
      </c>
      <c r="E77" s="35" t="s">
        <v>385</v>
      </c>
    </row>
    <row r="78" spans="1:16" ht="12.75">
      <c r="A78" s="24" t="s">
        <v>51</v>
      </c>
      <c s="29" t="s">
        <v>169</v>
      </c>
      <c s="29" t="s">
        <v>404</v>
      </c>
      <c s="24" t="s">
        <v>53</v>
      </c>
      <c s="30" t="s">
        <v>405</v>
      </c>
      <c s="31" t="s">
        <v>129</v>
      </c>
      <c s="32">
        <v>11</v>
      </c>
      <c s="33">
        <v>0</v>
      </c>
      <c s="33">
        <f>ROUND(ROUND(H78,2)*ROUND(G78,3),2)</f>
      </c>
      <c s="31" t="s">
        <v>56</v>
      </c>
      <c r="O78">
        <f>(I78*21)/100</f>
      </c>
      <c t="s">
        <v>27</v>
      </c>
    </row>
    <row r="79" spans="1:5" ht="12.75">
      <c r="A79" s="34" t="s">
        <v>57</v>
      </c>
      <c r="E79" s="35" t="s">
        <v>406</v>
      </c>
    </row>
    <row r="80" spans="1:5" ht="12.75">
      <c r="A80" s="36" t="s">
        <v>59</v>
      </c>
      <c r="E80" s="37" t="s">
        <v>327</v>
      </c>
    </row>
    <row r="81" spans="1:5" ht="114.75">
      <c r="A81" t="s">
        <v>61</v>
      </c>
      <c r="E81" s="35" t="s">
        <v>407</v>
      </c>
    </row>
    <row r="82" spans="1:16" ht="25.5">
      <c r="A82" s="24" t="s">
        <v>51</v>
      </c>
      <c s="29" t="s">
        <v>176</v>
      </c>
      <c s="29" t="s">
        <v>408</v>
      </c>
      <c s="24" t="s">
        <v>53</v>
      </c>
      <c s="30" t="s">
        <v>409</v>
      </c>
      <c s="31" t="s">
        <v>104</v>
      </c>
      <c s="32">
        <v>6</v>
      </c>
      <c s="33">
        <v>0</v>
      </c>
      <c s="33">
        <f>ROUND(ROUND(H82,2)*ROUND(G82,3),2)</f>
      </c>
      <c s="31" t="s">
        <v>56</v>
      </c>
      <c r="O82">
        <f>(I82*21)/100</f>
      </c>
      <c t="s">
        <v>27</v>
      </c>
    </row>
    <row r="83" spans="1:5" ht="12.75">
      <c r="A83" s="34" t="s">
        <v>57</v>
      </c>
      <c r="E83" s="35" t="s">
        <v>53</v>
      </c>
    </row>
    <row r="84" spans="1:5" ht="38.25">
      <c r="A84" s="36" t="s">
        <v>59</v>
      </c>
      <c r="E84" s="37" t="s">
        <v>410</v>
      </c>
    </row>
    <row r="85" spans="1:5" ht="102">
      <c r="A85" t="s">
        <v>61</v>
      </c>
      <c r="E85" s="35" t="s">
        <v>411</v>
      </c>
    </row>
    <row r="86" spans="1:16" ht="25.5">
      <c r="A86" s="24" t="s">
        <v>51</v>
      </c>
      <c s="29" t="s">
        <v>182</v>
      </c>
      <c s="29" t="s">
        <v>412</v>
      </c>
      <c s="24" t="s">
        <v>53</v>
      </c>
      <c s="30" t="s">
        <v>413</v>
      </c>
      <c s="31" t="s">
        <v>104</v>
      </c>
      <c s="32">
        <v>5</v>
      </c>
      <c s="33">
        <v>0</v>
      </c>
      <c s="33">
        <f>ROUND(ROUND(H86,2)*ROUND(G86,3),2)</f>
      </c>
      <c s="31" t="s">
        <v>56</v>
      </c>
      <c r="O86">
        <f>(I86*21)/100</f>
      </c>
      <c t="s">
        <v>27</v>
      </c>
    </row>
    <row r="87" spans="1:5" ht="12.75">
      <c r="A87" s="34" t="s">
        <v>57</v>
      </c>
      <c r="E87" s="35" t="s">
        <v>53</v>
      </c>
    </row>
    <row r="88" spans="1:5" ht="12.75">
      <c r="A88" s="36" t="s">
        <v>59</v>
      </c>
      <c r="E88" s="37" t="s">
        <v>414</v>
      </c>
    </row>
    <row r="89" spans="1:5" ht="102">
      <c r="A89" t="s">
        <v>61</v>
      </c>
      <c r="E89" s="35" t="s">
        <v>411</v>
      </c>
    </row>
    <row r="90" spans="1:16" ht="25.5">
      <c r="A90" s="24" t="s">
        <v>51</v>
      </c>
      <c s="29" t="s">
        <v>188</v>
      </c>
      <c s="29" t="s">
        <v>415</v>
      </c>
      <c s="24" t="s">
        <v>53</v>
      </c>
      <c s="30" t="s">
        <v>416</v>
      </c>
      <c s="31" t="s">
        <v>104</v>
      </c>
      <c s="32">
        <v>1</v>
      </c>
      <c s="33">
        <v>0</v>
      </c>
      <c s="33">
        <f>ROUND(ROUND(H90,2)*ROUND(G90,3),2)</f>
      </c>
      <c s="31" t="s">
        <v>56</v>
      </c>
      <c r="O90">
        <f>(I90*21)/100</f>
      </c>
      <c t="s">
        <v>27</v>
      </c>
    </row>
    <row r="91" spans="1:5" ht="12.75">
      <c r="A91" s="34" t="s">
        <v>57</v>
      </c>
      <c r="E91" s="35" t="s">
        <v>417</v>
      </c>
    </row>
    <row r="92" spans="1:5" ht="12.75">
      <c r="A92" s="36" t="s">
        <v>59</v>
      </c>
      <c r="E92" s="37" t="s">
        <v>60</v>
      </c>
    </row>
    <row r="93" spans="1:5" ht="102">
      <c r="A93" t="s">
        <v>61</v>
      </c>
      <c r="E93" s="35" t="s">
        <v>411</v>
      </c>
    </row>
    <row r="94" spans="1:16" ht="12.75">
      <c r="A94" s="24" t="s">
        <v>51</v>
      </c>
      <c s="29" t="s">
        <v>194</v>
      </c>
      <c s="29" t="s">
        <v>418</v>
      </c>
      <c s="24" t="s">
        <v>53</v>
      </c>
      <c s="30" t="s">
        <v>419</v>
      </c>
      <c s="31" t="s">
        <v>104</v>
      </c>
      <c s="32">
        <v>8</v>
      </c>
      <c s="33">
        <v>0</v>
      </c>
      <c s="33">
        <f>ROUND(ROUND(H94,2)*ROUND(G94,3),2)</f>
      </c>
      <c s="31" t="s">
        <v>56</v>
      </c>
      <c r="O94">
        <f>(I94*21)/100</f>
      </c>
      <c t="s">
        <v>27</v>
      </c>
    </row>
    <row r="95" spans="1:5" ht="12.75">
      <c r="A95" s="34" t="s">
        <v>57</v>
      </c>
      <c r="E95" s="35" t="s">
        <v>420</v>
      </c>
    </row>
    <row r="96" spans="1:5" ht="38.25">
      <c r="A96" s="36" t="s">
        <v>59</v>
      </c>
      <c r="E96" s="37" t="s">
        <v>421</v>
      </c>
    </row>
    <row r="97" spans="1:5" ht="89.25">
      <c r="A97" t="s">
        <v>61</v>
      </c>
      <c r="E97" s="35" t="s">
        <v>422</v>
      </c>
    </row>
    <row r="98" spans="1:16" ht="12.75">
      <c r="A98" s="24" t="s">
        <v>51</v>
      </c>
      <c s="29" t="s">
        <v>200</v>
      </c>
      <c s="29" t="s">
        <v>423</v>
      </c>
      <c s="24" t="s">
        <v>53</v>
      </c>
      <c s="30" t="s">
        <v>424</v>
      </c>
      <c s="31" t="s">
        <v>104</v>
      </c>
      <c s="32">
        <v>1</v>
      </c>
      <c s="33">
        <v>0</v>
      </c>
      <c s="33">
        <f>ROUND(ROUND(H98,2)*ROUND(G98,3),2)</f>
      </c>
      <c s="31" t="s">
        <v>56</v>
      </c>
      <c r="O98">
        <f>(I98*21)/100</f>
      </c>
      <c t="s">
        <v>27</v>
      </c>
    </row>
    <row r="99" spans="1:5" ht="12.75">
      <c r="A99" s="34" t="s">
        <v>57</v>
      </c>
      <c r="E99" s="35" t="s">
        <v>425</v>
      </c>
    </row>
    <row r="100" spans="1:5" ht="12.75">
      <c r="A100" s="36" t="s">
        <v>59</v>
      </c>
      <c r="E100" s="37" t="s">
        <v>60</v>
      </c>
    </row>
    <row r="101" spans="1:5" ht="89.25">
      <c r="A101" t="s">
        <v>61</v>
      </c>
      <c r="E101" s="35" t="s">
        <v>422</v>
      </c>
    </row>
    <row r="102" spans="1:16" ht="12.75">
      <c r="A102" s="24" t="s">
        <v>51</v>
      </c>
      <c s="29" t="s">
        <v>205</v>
      </c>
      <c s="29" t="s">
        <v>426</v>
      </c>
      <c s="24" t="s">
        <v>53</v>
      </c>
      <c s="30" t="s">
        <v>427</v>
      </c>
      <c s="31" t="s">
        <v>104</v>
      </c>
      <c s="32">
        <v>4</v>
      </c>
      <c s="33">
        <v>0</v>
      </c>
      <c s="33">
        <f>ROUND(ROUND(H102,2)*ROUND(G102,3),2)</f>
      </c>
      <c s="31" t="s">
        <v>56</v>
      </c>
      <c r="O102">
        <f>(I102*21)/100</f>
      </c>
      <c t="s">
        <v>27</v>
      </c>
    </row>
    <row r="103" spans="1:5" ht="12.75">
      <c r="A103" s="34" t="s">
        <v>57</v>
      </c>
      <c r="E103" s="35" t="s">
        <v>53</v>
      </c>
    </row>
    <row r="104" spans="1:5" ht="12.75">
      <c r="A104" s="36" t="s">
        <v>59</v>
      </c>
      <c r="E104" s="37" t="s">
        <v>384</v>
      </c>
    </row>
    <row r="105" spans="1:5" ht="114.75">
      <c r="A105" t="s">
        <v>61</v>
      </c>
      <c r="E105" s="35" t="s">
        <v>428</v>
      </c>
    </row>
    <row r="106" spans="1:16" ht="12.75">
      <c r="A106" s="24" t="s">
        <v>51</v>
      </c>
      <c s="29" t="s">
        <v>211</v>
      </c>
      <c s="29" t="s">
        <v>429</v>
      </c>
      <c s="24" t="s">
        <v>53</v>
      </c>
      <c s="30" t="s">
        <v>430</v>
      </c>
      <c s="31" t="s">
        <v>104</v>
      </c>
      <c s="32">
        <v>4</v>
      </c>
      <c s="33">
        <v>0</v>
      </c>
      <c s="33">
        <f>ROUND(ROUND(H106,2)*ROUND(G106,3),2)</f>
      </c>
      <c s="31" t="s">
        <v>56</v>
      </c>
      <c r="O106">
        <f>(I106*21)/100</f>
      </c>
      <c t="s">
        <v>27</v>
      </c>
    </row>
    <row r="107" spans="1:5" ht="12.75">
      <c r="A107" s="34" t="s">
        <v>57</v>
      </c>
      <c r="E107" s="35" t="s">
        <v>53</v>
      </c>
    </row>
    <row r="108" spans="1:5" ht="12.75">
      <c r="A108" s="36" t="s">
        <v>59</v>
      </c>
      <c r="E108" s="37" t="s">
        <v>384</v>
      </c>
    </row>
    <row r="109" spans="1:5" ht="114.75">
      <c r="A109" t="s">
        <v>61</v>
      </c>
      <c r="E109" s="35" t="s">
        <v>428</v>
      </c>
    </row>
    <row r="110" spans="1:16" ht="12.75">
      <c r="A110" s="24" t="s">
        <v>51</v>
      </c>
      <c s="29" t="s">
        <v>218</v>
      </c>
      <c s="29" t="s">
        <v>431</v>
      </c>
      <c s="24" t="s">
        <v>53</v>
      </c>
      <c s="30" t="s">
        <v>432</v>
      </c>
      <c s="31" t="s">
        <v>104</v>
      </c>
      <c s="32">
        <v>9</v>
      </c>
      <c s="33">
        <v>0</v>
      </c>
      <c s="33">
        <f>ROUND(ROUND(H110,2)*ROUND(G110,3),2)</f>
      </c>
      <c s="31" t="s">
        <v>56</v>
      </c>
      <c r="O110">
        <f>(I110*21)/100</f>
      </c>
      <c t="s">
        <v>27</v>
      </c>
    </row>
    <row r="111" spans="1:5" ht="12.75">
      <c r="A111" s="34" t="s">
        <v>57</v>
      </c>
      <c r="E111" s="35" t="s">
        <v>53</v>
      </c>
    </row>
    <row r="112" spans="1:5" ht="38.25">
      <c r="A112" s="36" t="s">
        <v>59</v>
      </c>
      <c r="E112" s="37" t="s">
        <v>433</v>
      </c>
    </row>
    <row r="113" spans="1:5" ht="89.25">
      <c r="A113" t="s">
        <v>61</v>
      </c>
      <c r="E113" s="35" t="s">
        <v>434</v>
      </c>
    </row>
    <row r="114" spans="1:16" ht="25.5">
      <c r="A114" s="24" t="s">
        <v>51</v>
      </c>
      <c s="29" t="s">
        <v>225</v>
      </c>
      <c s="29" t="s">
        <v>435</v>
      </c>
      <c s="24" t="s">
        <v>53</v>
      </c>
      <c s="30" t="s">
        <v>436</v>
      </c>
      <c s="31" t="s">
        <v>104</v>
      </c>
      <c s="32">
        <v>16</v>
      </c>
      <c s="33">
        <v>0</v>
      </c>
      <c s="33">
        <f>ROUND(ROUND(H114,2)*ROUND(G114,3),2)</f>
      </c>
      <c s="31" t="s">
        <v>56</v>
      </c>
      <c r="O114">
        <f>(I114*21)/100</f>
      </c>
      <c t="s">
        <v>27</v>
      </c>
    </row>
    <row r="115" spans="1:5" ht="12.75">
      <c r="A115" s="34" t="s">
        <v>57</v>
      </c>
      <c r="E115" s="35" t="s">
        <v>53</v>
      </c>
    </row>
    <row r="116" spans="1:5" ht="38.25">
      <c r="A116" s="36" t="s">
        <v>59</v>
      </c>
      <c r="E116" s="37" t="s">
        <v>437</v>
      </c>
    </row>
    <row r="117" spans="1:5" ht="102">
      <c r="A117" t="s">
        <v>61</v>
      </c>
      <c r="E117" s="35" t="s">
        <v>438</v>
      </c>
    </row>
    <row r="118" spans="1:16" ht="12.75">
      <c r="A118" s="24" t="s">
        <v>51</v>
      </c>
      <c s="29" t="s">
        <v>230</v>
      </c>
      <c s="29" t="s">
        <v>439</v>
      </c>
      <c s="24" t="s">
        <v>53</v>
      </c>
      <c s="30" t="s">
        <v>440</v>
      </c>
      <c s="31" t="s">
        <v>104</v>
      </c>
      <c s="32">
        <v>1</v>
      </c>
      <c s="33">
        <v>0</v>
      </c>
      <c s="33">
        <f>ROUND(ROUND(H118,2)*ROUND(G118,3),2)</f>
      </c>
      <c s="31" t="s">
        <v>56</v>
      </c>
      <c r="O118">
        <f>(I118*21)/100</f>
      </c>
      <c t="s">
        <v>27</v>
      </c>
    </row>
    <row r="119" spans="1:5" ht="12.75">
      <c r="A119" s="34" t="s">
        <v>57</v>
      </c>
      <c r="E119" s="35" t="s">
        <v>441</v>
      </c>
    </row>
    <row r="120" spans="1:5" ht="12.75">
      <c r="A120" s="36" t="s">
        <v>59</v>
      </c>
      <c r="E120" s="37" t="s">
        <v>60</v>
      </c>
    </row>
    <row r="121" spans="1:5" ht="178.5">
      <c r="A121" t="s">
        <v>61</v>
      </c>
      <c r="E121" s="35" t="s">
        <v>442</v>
      </c>
    </row>
    <row r="122" spans="1:16" ht="12.75">
      <c r="A122" s="24" t="s">
        <v>51</v>
      </c>
      <c s="29" t="s">
        <v>235</v>
      </c>
      <c s="29" t="s">
        <v>443</v>
      </c>
      <c s="24" t="s">
        <v>53</v>
      </c>
      <c s="30" t="s">
        <v>444</v>
      </c>
      <c s="31" t="s">
        <v>104</v>
      </c>
      <c s="32">
        <v>9</v>
      </c>
      <c s="33">
        <v>0</v>
      </c>
      <c s="33">
        <f>ROUND(ROUND(H122,2)*ROUND(G122,3),2)</f>
      </c>
      <c s="31" t="s">
        <v>56</v>
      </c>
      <c r="O122">
        <f>(I122*21)/100</f>
      </c>
      <c t="s">
        <v>27</v>
      </c>
    </row>
    <row r="123" spans="1:5" ht="12.75">
      <c r="A123" s="34" t="s">
        <v>57</v>
      </c>
      <c r="E123" s="35" t="s">
        <v>53</v>
      </c>
    </row>
    <row r="124" spans="1:5" ht="38.25">
      <c r="A124" s="36" t="s">
        <v>59</v>
      </c>
      <c r="E124" s="37" t="s">
        <v>445</v>
      </c>
    </row>
    <row r="125" spans="1:5" ht="178.5">
      <c r="A125" t="s">
        <v>61</v>
      </c>
      <c r="E125" s="35" t="s">
        <v>442</v>
      </c>
    </row>
    <row r="126" spans="1:16" ht="12.75">
      <c r="A126" s="24" t="s">
        <v>51</v>
      </c>
      <c s="29" t="s">
        <v>240</v>
      </c>
      <c s="29" t="s">
        <v>446</v>
      </c>
      <c s="24" t="s">
        <v>53</v>
      </c>
      <c s="30" t="s">
        <v>447</v>
      </c>
      <c s="31" t="s">
        <v>104</v>
      </c>
      <c s="32">
        <v>3</v>
      </c>
      <c s="33">
        <v>0</v>
      </c>
      <c s="33">
        <f>ROUND(ROUND(H126,2)*ROUND(G126,3),2)</f>
      </c>
      <c s="31" t="s">
        <v>56</v>
      </c>
      <c r="O126">
        <f>(I126*21)/100</f>
      </c>
      <c t="s">
        <v>27</v>
      </c>
    </row>
    <row r="127" spans="1:5" ht="12.75">
      <c r="A127" s="34" t="s">
        <v>57</v>
      </c>
      <c r="E127" s="35" t="s">
        <v>53</v>
      </c>
    </row>
    <row r="128" spans="1:5" ht="12.75">
      <c r="A128" s="36" t="s">
        <v>59</v>
      </c>
      <c r="E128" s="37" t="s">
        <v>400</v>
      </c>
    </row>
    <row r="129" spans="1:5" ht="127.5">
      <c r="A129" t="s">
        <v>61</v>
      </c>
      <c r="E129" s="35" t="s">
        <v>448</v>
      </c>
    </row>
    <row r="130" spans="1:16" ht="12.75">
      <c r="A130" s="24" t="s">
        <v>51</v>
      </c>
      <c s="29" t="s">
        <v>246</v>
      </c>
      <c s="29" t="s">
        <v>449</v>
      </c>
      <c s="24" t="s">
        <v>53</v>
      </c>
      <c s="30" t="s">
        <v>450</v>
      </c>
      <c s="31" t="s">
        <v>104</v>
      </c>
      <c s="32">
        <v>3</v>
      </c>
      <c s="33">
        <v>0</v>
      </c>
      <c s="33">
        <f>ROUND(ROUND(H130,2)*ROUND(G130,3),2)</f>
      </c>
      <c s="31" t="s">
        <v>56</v>
      </c>
      <c r="O130">
        <f>(I130*21)/100</f>
      </c>
      <c t="s">
        <v>27</v>
      </c>
    </row>
    <row r="131" spans="1:5" ht="12.75">
      <c r="A131" s="34" t="s">
        <v>57</v>
      </c>
      <c r="E131" s="35" t="s">
        <v>53</v>
      </c>
    </row>
    <row r="132" spans="1:5" ht="12.75">
      <c r="A132" s="36" t="s">
        <v>59</v>
      </c>
      <c r="E132" s="37" t="s">
        <v>400</v>
      </c>
    </row>
    <row r="133" spans="1:5" ht="153">
      <c r="A133" t="s">
        <v>61</v>
      </c>
      <c r="E133" s="35" t="s">
        <v>451</v>
      </c>
    </row>
    <row r="134" spans="1:16" ht="12.75">
      <c r="A134" s="24" t="s">
        <v>51</v>
      </c>
      <c s="29" t="s">
        <v>251</v>
      </c>
      <c s="29" t="s">
        <v>452</v>
      </c>
      <c s="24" t="s">
        <v>53</v>
      </c>
      <c s="30" t="s">
        <v>453</v>
      </c>
      <c s="31" t="s">
        <v>129</v>
      </c>
      <c s="32">
        <v>108</v>
      </c>
      <c s="33">
        <v>0</v>
      </c>
      <c s="33">
        <f>ROUND(ROUND(H134,2)*ROUND(G134,3),2)</f>
      </c>
      <c s="31" t="s">
        <v>56</v>
      </c>
      <c r="O134">
        <f>(I134*21)/100</f>
      </c>
      <c t="s">
        <v>27</v>
      </c>
    </row>
    <row r="135" spans="1:5" ht="12.75">
      <c r="A135" s="34" t="s">
        <v>57</v>
      </c>
      <c r="E135" s="35" t="s">
        <v>53</v>
      </c>
    </row>
    <row r="136" spans="1:5" ht="38.25">
      <c r="A136" s="36" t="s">
        <v>59</v>
      </c>
      <c r="E136" s="37" t="s">
        <v>454</v>
      </c>
    </row>
    <row r="137" spans="1:5" ht="140.25">
      <c r="A137" t="s">
        <v>61</v>
      </c>
      <c r="E137" s="35" t="s">
        <v>455</v>
      </c>
    </row>
    <row r="138" spans="1:16" ht="12.75">
      <c r="A138" s="24" t="s">
        <v>51</v>
      </c>
      <c s="29" t="s">
        <v>257</v>
      </c>
      <c s="29" t="s">
        <v>456</v>
      </c>
      <c s="24" t="s">
        <v>53</v>
      </c>
      <c s="30" t="s">
        <v>457</v>
      </c>
      <c s="31" t="s">
        <v>104</v>
      </c>
      <c s="32">
        <v>16</v>
      </c>
      <c s="33">
        <v>0</v>
      </c>
      <c s="33">
        <f>ROUND(ROUND(H138,2)*ROUND(G138,3),2)</f>
      </c>
      <c s="31" t="s">
        <v>56</v>
      </c>
      <c r="O138">
        <f>(I138*21)/100</f>
      </c>
      <c t="s">
        <v>27</v>
      </c>
    </row>
    <row r="139" spans="1:5" ht="12.75">
      <c r="A139" s="34" t="s">
        <v>57</v>
      </c>
      <c r="E139" s="35" t="s">
        <v>53</v>
      </c>
    </row>
    <row r="140" spans="1:5" ht="38.25">
      <c r="A140" s="36" t="s">
        <v>59</v>
      </c>
      <c r="E140" s="37" t="s">
        <v>458</v>
      </c>
    </row>
    <row r="141" spans="1:5" ht="165.75">
      <c r="A141" t="s">
        <v>61</v>
      </c>
      <c r="E141" s="35" t="s">
        <v>459</v>
      </c>
    </row>
    <row r="142" spans="1:18" ht="12.75" customHeight="1">
      <c r="A142" s="6" t="s">
        <v>49</v>
      </c>
      <c s="6"/>
      <c s="40" t="s">
        <v>122</v>
      </c>
      <c s="6"/>
      <c s="27" t="s">
        <v>217</v>
      </c>
      <c s="6"/>
      <c s="6"/>
      <c s="6"/>
      <c s="41">
        <f>0+Q142</f>
      </c>
      <c s="6"/>
      <c r="O142">
        <f>0+R142</f>
      </c>
      <c r="Q142">
        <f>0+I143</f>
      </c>
      <c>
        <f>0+O143</f>
      </c>
    </row>
    <row r="143" spans="1:16" ht="12.75">
      <c r="A143" s="24" t="s">
        <v>51</v>
      </c>
      <c s="29" t="s">
        <v>263</v>
      </c>
      <c s="29" t="s">
        <v>460</v>
      </c>
      <c s="24" t="s">
        <v>53</v>
      </c>
      <c s="30" t="s">
        <v>461</v>
      </c>
      <c s="31" t="s">
        <v>129</v>
      </c>
      <c s="32">
        <v>21</v>
      </c>
      <c s="33">
        <v>0</v>
      </c>
      <c s="33">
        <f>ROUND(ROUND(H143,2)*ROUND(G143,3),2)</f>
      </c>
      <c s="31" t="s">
        <v>56</v>
      </c>
      <c r="O143">
        <f>(I143*21)/100</f>
      </c>
      <c t="s">
        <v>27</v>
      </c>
    </row>
    <row r="144" spans="1:5" ht="12.75">
      <c r="A144" s="34" t="s">
        <v>57</v>
      </c>
      <c r="E144" s="35" t="s">
        <v>53</v>
      </c>
    </row>
    <row r="145" spans="1:5" ht="12.75">
      <c r="A145" s="36" t="s">
        <v>59</v>
      </c>
      <c r="E145" s="37" t="s">
        <v>356</v>
      </c>
    </row>
    <row r="146" spans="1:5" ht="242.25">
      <c r="A146" t="s">
        <v>61</v>
      </c>
      <c r="E146" s="35" t="s">
        <v>462</v>
      </c>
    </row>
    <row r="147" spans="1:18" ht="12.75" customHeight="1">
      <c r="A147" s="6" t="s">
        <v>49</v>
      </c>
      <c s="6"/>
      <c s="40" t="s">
        <v>44</v>
      </c>
      <c s="6"/>
      <c s="27" t="s">
        <v>224</v>
      </c>
      <c s="6"/>
      <c s="6"/>
      <c s="6"/>
      <c s="41">
        <f>0+Q147</f>
      </c>
      <c s="6"/>
      <c r="O147">
        <f>0+R147</f>
      </c>
      <c r="Q147">
        <f>0+I148</f>
      </c>
      <c>
        <f>0+O148</f>
      </c>
    </row>
    <row r="148" spans="1:16" ht="12.75">
      <c r="A148" s="24" t="s">
        <v>51</v>
      </c>
      <c s="29" t="s">
        <v>463</v>
      </c>
      <c s="29" t="s">
        <v>464</v>
      </c>
      <c s="24" t="s">
        <v>53</v>
      </c>
      <c s="30" t="s">
        <v>465</v>
      </c>
      <c s="31" t="s">
        <v>87</v>
      </c>
      <c s="32">
        <v>0.6</v>
      </c>
      <c s="33">
        <v>0</v>
      </c>
      <c s="33">
        <f>ROUND(ROUND(H148,2)*ROUND(G148,3),2)</f>
      </c>
      <c s="31" t="s">
        <v>56</v>
      </c>
      <c r="O148">
        <f>(I148*21)/100</f>
      </c>
      <c t="s">
        <v>27</v>
      </c>
    </row>
    <row r="149" spans="1:5" ht="12.75">
      <c r="A149" s="34" t="s">
        <v>57</v>
      </c>
      <c r="E149" s="35" t="s">
        <v>53</v>
      </c>
    </row>
    <row r="150" spans="1:5" ht="12.75">
      <c r="A150" s="36" t="s">
        <v>59</v>
      </c>
      <c r="E150" s="37" t="s">
        <v>466</v>
      </c>
    </row>
    <row r="151" spans="1:5" ht="76.5">
      <c r="A151" t="s">
        <v>61</v>
      </c>
      <c r="E151" s="35" t="s">
        <v>467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468</v>
      </c>
      <c s="38">
        <f>0+I9+I14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468</v>
      </c>
      <c s="6"/>
      <c s="18" t="s">
        <v>469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5" t="s">
        <v>49</v>
      </c>
      <c s="25"/>
      <c s="26" t="s">
        <v>31</v>
      </c>
      <c s="25"/>
      <c s="27" t="s">
        <v>50</v>
      </c>
      <c s="25"/>
      <c s="25"/>
      <c s="25"/>
      <c s="28">
        <f>0+Q9</f>
      </c>
      <c s="25"/>
      <c r="O9">
        <f>0+R9</f>
      </c>
      <c r="Q9">
        <f>0+I10</f>
      </c>
      <c>
        <f>0+O10</f>
      </c>
    </row>
    <row r="10" spans="1:16" ht="12.75">
      <c r="A10" s="24" t="s">
        <v>51</v>
      </c>
      <c s="29" t="s">
        <v>33</v>
      </c>
      <c s="29" t="s">
        <v>85</v>
      </c>
      <c s="24" t="s">
        <v>53</v>
      </c>
      <c s="30" t="s">
        <v>86</v>
      </c>
      <c s="31" t="s">
        <v>87</v>
      </c>
      <c s="32">
        <v>25.87</v>
      </c>
      <c s="33">
        <v>0</v>
      </c>
      <c s="33">
        <f>ROUND(ROUND(H10,2)*ROUND(G10,3),2)</f>
      </c>
      <c s="31" t="s">
        <v>56</v>
      </c>
      <c r="O10">
        <f>(I10*21)/100</f>
      </c>
      <c t="s">
        <v>27</v>
      </c>
    </row>
    <row r="11" spans="1:5" ht="38.25">
      <c r="A11" s="34" t="s">
        <v>57</v>
      </c>
      <c r="E11" s="35" t="s">
        <v>470</v>
      </c>
    </row>
    <row r="12" spans="1:5" ht="12.75">
      <c r="A12" s="36" t="s">
        <v>59</v>
      </c>
      <c r="E12" s="37" t="s">
        <v>471</v>
      </c>
    </row>
    <row r="13" spans="1:5" ht="25.5">
      <c r="A13" t="s">
        <v>61</v>
      </c>
      <c r="E13" s="35" t="s">
        <v>90</v>
      </c>
    </row>
    <row r="14" spans="1:18" ht="12.75" customHeight="1">
      <c r="A14" s="6" t="s">
        <v>49</v>
      </c>
      <c s="6"/>
      <c s="40" t="s">
        <v>33</v>
      </c>
      <c s="6"/>
      <c s="27" t="s">
        <v>95</v>
      </c>
      <c s="6"/>
      <c s="6"/>
      <c s="6"/>
      <c s="41">
        <f>0+Q14</f>
      </c>
      <c s="6"/>
      <c r="O14">
        <f>0+R14</f>
      </c>
      <c r="Q14">
        <f>0+I15+I19+I23+I27+I31+I35+I39+I43</f>
      </c>
      <c>
        <f>0+O15+O19+O23+O27+O31+O35+O39+O43</f>
      </c>
    </row>
    <row r="15" spans="1:16" ht="12.75">
      <c r="A15" s="24" t="s">
        <v>51</v>
      </c>
      <c s="29" t="s">
        <v>27</v>
      </c>
      <c s="29" t="s">
        <v>96</v>
      </c>
      <c s="24" t="s">
        <v>53</v>
      </c>
      <c s="30" t="s">
        <v>97</v>
      </c>
      <c s="31" t="s">
        <v>98</v>
      </c>
      <c s="32">
        <v>258.7</v>
      </c>
      <c s="33">
        <v>0</v>
      </c>
      <c s="33">
        <f>ROUND(ROUND(H15,2)*ROUND(G15,3),2)</f>
      </c>
      <c s="31" t="s">
        <v>56</v>
      </c>
      <c r="O15">
        <f>(I15*21)/100</f>
      </c>
      <c t="s">
        <v>27</v>
      </c>
    </row>
    <row r="16" spans="1:5" ht="89.25">
      <c r="A16" s="34" t="s">
        <v>57</v>
      </c>
      <c r="E16" s="35" t="s">
        <v>472</v>
      </c>
    </row>
    <row r="17" spans="1:5" ht="12.75">
      <c r="A17" s="36" t="s">
        <v>59</v>
      </c>
      <c r="E17" s="37" t="s">
        <v>473</v>
      </c>
    </row>
    <row r="18" spans="1:5" ht="12.75">
      <c r="A18" t="s">
        <v>61</v>
      </c>
      <c r="E18" s="35" t="s">
        <v>101</v>
      </c>
    </row>
    <row r="19" spans="1:16" ht="12.75">
      <c r="A19" s="24" t="s">
        <v>51</v>
      </c>
      <c s="29" t="s">
        <v>26</v>
      </c>
      <c s="29" t="s">
        <v>474</v>
      </c>
      <c s="24" t="s">
        <v>53</v>
      </c>
      <c s="30" t="s">
        <v>475</v>
      </c>
      <c s="31" t="s">
        <v>87</v>
      </c>
      <c s="32">
        <v>145.6</v>
      </c>
      <c s="33">
        <v>0</v>
      </c>
      <c s="33">
        <f>ROUND(ROUND(H19,2)*ROUND(G19,3),2)</f>
      </c>
      <c s="31" t="s">
        <v>56</v>
      </c>
      <c r="O19">
        <f>(I19*21)/100</f>
      </c>
      <c t="s">
        <v>27</v>
      </c>
    </row>
    <row r="20" spans="1:5" ht="51">
      <c r="A20" s="34" t="s">
        <v>57</v>
      </c>
      <c r="E20" s="35" t="s">
        <v>476</v>
      </c>
    </row>
    <row r="21" spans="1:5" ht="12.75">
      <c r="A21" s="36" t="s">
        <v>59</v>
      </c>
      <c r="E21" s="37" t="s">
        <v>477</v>
      </c>
    </row>
    <row r="22" spans="1:5" ht="306">
      <c r="A22" t="s">
        <v>61</v>
      </c>
      <c r="E22" s="35" t="s">
        <v>478</v>
      </c>
    </row>
    <row r="23" spans="1:16" ht="12.75">
      <c r="A23" s="24" t="s">
        <v>51</v>
      </c>
      <c s="29" t="s">
        <v>37</v>
      </c>
      <c s="29" t="s">
        <v>479</v>
      </c>
      <c s="24" t="s">
        <v>53</v>
      </c>
      <c s="30" t="s">
        <v>480</v>
      </c>
      <c s="31" t="s">
        <v>87</v>
      </c>
      <c s="32">
        <v>410.667</v>
      </c>
      <c s="33">
        <v>0</v>
      </c>
      <c s="33">
        <f>ROUND(ROUND(H23,2)*ROUND(G23,3),2)</f>
      </c>
      <c s="31" t="s">
        <v>56</v>
      </c>
      <c r="O23">
        <f>(I23*21)/100</f>
      </c>
      <c t="s">
        <v>27</v>
      </c>
    </row>
    <row r="24" spans="1:5" ht="51">
      <c r="A24" s="34" t="s">
        <v>57</v>
      </c>
      <c r="E24" s="35" t="s">
        <v>481</v>
      </c>
    </row>
    <row r="25" spans="1:5" ht="12.75">
      <c r="A25" s="36" t="s">
        <v>59</v>
      </c>
      <c r="E25" s="37" t="s">
        <v>482</v>
      </c>
    </row>
    <row r="26" spans="1:5" ht="306">
      <c r="A26" t="s">
        <v>61</v>
      </c>
      <c r="E26" s="35" t="s">
        <v>478</v>
      </c>
    </row>
    <row r="27" spans="1:16" ht="12.75">
      <c r="A27" s="24" t="s">
        <v>51</v>
      </c>
      <c s="29" t="s">
        <v>39</v>
      </c>
      <c s="29" t="s">
        <v>483</v>
      </c>
      <c s="24" t="s">
        <v>53</v>
      </c>
      <c s="30" t="s">
        <v>484</v>
      </c>
      <c s="31" t="s">
        <v>87</v>
      </c>
      <c s="32">
        <v>145.6</v>
      </c>
      <c s="33">
        <v>0</v>
      </c>
      <c s="33">
        <f>ROUND(ROUND(H27,2)*ROUND(G27,3),2)</f>
      </c>
      <c s="31" t="s">
        <v>56</v>
      </c>
      <c r="O27">
        <f>(I27*21)/100</f>
      </c>
      <c t="s">
        <v>27</v>
      </c>
    </row>
    <row r="28" spans="1:5" ht="63.75">
      <c r="A28" s="34" t="s">
        <v>57</v>
      </c>
      <c r="E28" s="35" t="s">
        <v>485</v>
      </c>
    </row>
    <row r="29" spans="1:5" ht="12.75">
      <c r="A29" s="36" t="s">
        <v>59</v>
      </c>
      <c r="E29" s="37" t="s">
        <v>477</v>
      </c>
    </row>
    <row r="30" spans="1:5" ht="280.5">
      <c r="A30" t="s">
        <v>61</v>
      </c>
      <c r="E30" s="35" t="s">
        <v>486</v>
      </c>
    </row>
    <row r="31" spans="1:16" ht="12.75">
      <c r="A31" s="24" t="s">
        <v>51</v>
      </c>
      <c s="29" t="s">
        <v>41</v>
      </c>
      <c s="29" t="s">
        <v>487</v>
      </c>
      <c s="24" t="s">
        <v>53</v>
      </c>
      <c s="30" t="s">
        <v>488</v>
      </c>
      <c s="31" t="s">
        <v>98</v>
      </c>
      <c s="32">
        <v>410.667</v>
      </c>
      <c s="33">
        <v>0</v>
      </c>
      <c s="33">
        <f>ROUND(ROUND(H31,2)*ROUND(G31,3),2)</f>
      </c>
      <c s="31" t="s">
        <v>56</v>
      </c>
      <c r="O31">
        <f>(I31*21)/100</f>
      </c>
      <c t="s">
        <v>27</v>
      </c>
    </row>
    <row r="32" spans="1:5" ht="38.25">
      <c r="A32" s="34" t="s">
        <v>57</v>
      </c>
      <c r="E32" s="35" t="s">
        <v>489</v>
      </c>
    </row>
    <row r="33" spans="1:5" ht="12.75">
      <c r="A33" s="36" t="s">
        <v>59</v>
      </c>
      <c r="E33" s="37" t="s">
        <v>482</v>
      </c>
    </row>
    <row r="34" spans="1:5" ht="38.25">
      <c r="A34" t="s">
        <v>61</v>
      </c>
      <c r="E34" s="35" t="s">
        <v>490</v>
      </c>
    </row>
    <row r="35" spans="1:16" ht="12.75">
      <c r="A35" s="24" t="s">
        <v>51</v>
      </c>
      <c s="29" t="s">
        <v>117</v>
      </c>
      <c s="29" t="s">
        <v>491</v>
      </c>
      <c s="24" t="s">
        <v>53</v>
      </c>
      <c s="30" t="s">
        <v>492</v>
      </c>
      <c s="31" t="s">
        <v>98</v>
      </c>
      <c s="32">
        <v>404.3</v>
      </c>
      <c s="33">
        <v>0</v>
      </c>
      <c s="33">
        <f>ROUND(ROUND(H35,2)*ROUND(G35,3),2)</f>
      </c>
      <c s="31" t="s">
        <v>56</v>
      </c>
      <c r="O35">
        <f>(I35*21)/100</f>
      </c>
      <c t="s">
        <v>27</v>
      </c>
    </row>
    <row r="36" spans="1:5" ht="12.75">
      <c r="A36" s="34" t="s">
        <v>57</v>
      </c>
      <c r="E36" s="35" t="s">
        <v>53</v>
      </c>
    </row>
    <row r="37" spans="1:5" ht="12.75">
      <c r="A37" s="36" t="s">
        <v>59</v>
      </c>
      <c r="E37" s="37" t="s">
        <v>493</v>
      </c>
    </row>
    <row r="38" spans="1:5" ht="25.5">
      <c r="A38" t="s">
        <v>61</v>
      </c>
      <c r="E38" s="35" t="s">
        <v>494</v>
      </c>
    </row>
    <row r="39" spans="1:16" ht="12.75">
      <c r="A39" s="24" t="s">
        <v>51</v>
      </c>
      <c s="29" t="s">
        <v>122</v>
      </c>
      <c s="29" t="s">
        <v>495</v>
      </c>
      <c s="24" t="s">
        <v>53</v>
      </c>
      <c s="30" t="s">
        <v>496</v>
      </c>
      <c s="31" t="s">
        <v>98</v>
      </c>
      <c s="32">
        <v>1212.9</v>
      </c>
      <c s="33">
        <v>0</v>
      </c>
      <c s="33">
        <f>ROUND(ROUND(H39,2)*ROUND(G39,3),2)</f>
      </c>
      <c s="31" t="s">
        <v>56</v>
      </c>
      <c r="O39">
        <f>(I39*21)/100</f>
      </c>
      <c t="s">
        <v>27</v>
      </c>
    </row>
    <row r="40" spans="1:5" ht="12.75">
      <c r="A40" s="34" t="s">
        <v>57</v>
      </c>
      <c r="E40" s="35" t="s">
        <v>497</v>
      </c>
    </row>
    <row r="41" spans="1:5" ht="12.75">
      <c r="A41" s="36" t="s">
        <v>59</v>
      </c>
      <c r="E41" s="37" t="s">
        <v>498</v>
      </c>
    </row>
    <row r="42" spans="1:5" ht="38.25">
      <c r="A42" t="s">
        <v>61</v>
      </c>
      <c r="E42" s="35" t="s">
        <v>499</v>
      </c>
    </row>
    <row r="43" spans="1:16" ht="12.75">
      <c r="A43" s="24" t="s">
        <v>51</v>
      </c>
      <c s="29" t="s">
        <v>44</v>
      </c>
      <c s="29" t="s">
        <v>500</v>
      </c>
      <c s="24" t="s">
        <v>53</v>
      </c>
      <c s="30" t="s">
        <v>501</v>
      </c>
      <c s="31" t="s">
        <v>98</v>
      </c>
      <c s="32">
        <v>404.3</v>
      </c>
      <c s="33">
        <v>0</v>
      </c>
      <c s="33">
        <f>ROUND(ROUND(H43,2)*ROUND(G43,3),2)</f>
      </c>
      <c s="31" t="s">
        <v>56</v>
      </c>
      <c r="O43">
        <f>(I43*21)/100</f>
      </c>
      <c t="s">
        <v>27</v>
      </c>
    </row>
    <row r="44" spans="1:5" ht="12.75">
      <c r="A44" s="34" t="s">
        <v>57</v>
      </c>
      <c r="E44" s="35" t="s">
        <v>53</v>
      </c>
    </row>
    <row r="45" spans="1:5" ht="12.75">
      <c r="A45" s="36" t="s">
        <v>59</v>
      </c>
      <c r="E45" s="37" t="s">
        <v>493</v>
      </c>
    </row>
    <row r="46" spans="1:5" ht="25.5">
      <c r="A46" t="s">
        <v>61</v>
      </c>
      <c r="E46" s="35" t="s">
        <v>502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31</v>
      </c>
      <c s="38">
        <f>0+I9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503</v>
      </c>
      <c s="1"/>
      <c s="14" t="s">
        <v>504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31</v>
      </c>
      <c s="6"/>
      <c s="18" t="s">
        <v>505</v>
      </c>
      <c s="6"/>
      <c s="6"/>
      <c s="6"/>
      <c s="6"/>
      <c s="6"/>
      <c r="O5" t="s">
        <v>25</v>
      </c>
      <c t="s">
        <v>27</v>
      </c>
    </row>
    <row r="6" spans="1:10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7" spans="1:10" ht="12.75" customHeight="1">
      <c r="A7" s="15"/>
      <c s="15"/>
      <c s="15"/>
      <c s="15"/>
      <c s="15"/>
      <c s="15"/>
      <c s="15"/>
      <c s="15" t="s">
        <v>43</v>
      </c>
      <c s="15" t="s">
        <v>45</v>
      </c>
      <c s="15"/>
    </row>
    <row r="8" spans="1:10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9" spans="1:18" ht="12.75" customHeight="1">
      <c r="A9" s="25" t="s">
        <v>49</v>
      </c>
      <c s="25"/>
      <c s="26" t="s">
        <v>31</v>
      </c>
      <c s="25"/>
      <c s="27" t="s">
        <v>50</v>
      </c>
      <c s="25"/>
      <c s="25"/>
      <c s="25"/>
      <c s="28">
        <f>0+Q9</f>
      </c>
      <c s="25"/>
      <c r="O9">
        <f>0+R9</f>
      </c>
      <c r="Q9">
        <f>0+I10+I14+I18+I22+I26+I30</f>
      </c>
      <c>
        <f>0+O10+O14+O18+O22+O26+O30</f>
      </c>
    </row>
    <row r="10" spans="1:16" ht="12.75">
      <c r="A10" s="24" t="s">
        <v>51</v>
      </c>
      <c s="29" t="s">
        <v>33</v>
      </c>
      <c s="29" t="s">
        <v>52</v>
      </c>
      <c s="24" t="s">
        <v>53</v>
      </c>
      <c s="30" t="s">
        <v>54</v>
      </c>
      <c s="31" t="s">
        <v>55</v>
      </c>
      <c s="32">
        <v>1</v>
      </c>
      <c s="33">
        <v>0</v>
      </c>
      <c s="33">
        <f>ROUND(ROUND(H10,2)*ROUND(G10,3),2)</f>
      </c>
      <c s="31" t="s">
        <v>56</v>
      </c>
      <c r="O10">
        <f>(I10*21)/100</f>
      </c>
      <c t="s">
        <v>27</v>
      </c>
    </row>
    <row r="11" spans="1:5" ht="12.75">
      <c r="A11" s="34" t="s">
        <v>57</v>
      </c>
      <c r="E11" s="35" t="s">
        <v>53</v>
      </c>
    </row>
    <row r="12" spans="1:5" ht="12.75">
      <c r="A12" s="36" t="s">
        <v>59</v>
      </c>
      <c r="E12" s="37" t="s">
        <v>53</v>
      </c>
    </row>
    <row r="13" spans="1:5" ht="12.75">
      <c r="A13" t="s">
        <v>61</v>
      </c>
      <c r="E13" s="35" t="s">
        <v>62</v>
      </c>
    </row>
    <row r="14" spans="1:16" ht="12.75">
      <c r="A14" s="24" t="s">
        <v>51</v>
      </c>
      <c s="29" t="s">
        <v>27</v>
      </c>
      <c s="29" t="s">
        <v>63</v>
      </c>
      <c s="24" t="s">
        <v>53</v>
      </c>
      <c s="30" t="s">
        <v>64</v>
      </c>
      <c s="31" t="s">
        <v>55</v>
      </c>
      <c s="32">
        <v>1</v>
      </c>
      <c s="33">
        <v>0</v>
      </c>
      <c s="33">
        <f>ROUND(ROUND(H14,2)*ROUND(G14,3),2)</f>
      </c>
      <c s="31" t="s">
        <v>56</v>
      </c>
      <c r="O14">
        <f>(I14*21)/100</f>
      </c>
      <c t="s">
        <v>27</v>
      </c>
    </row>
    <row r="15" spans="1:5" ht="12.75">
      <c r="A15" s="34" t="s">
        <v>57</v>
      </c>
      <c r="E15" s="35" t="s">
        <v>66</v>
      </c>
    </row>
    <row r="16" spans="1:5" ht="12.75">
      <c r="A16" s="36" t="s">
        <v>59</v>
      </c>
      <c r="E16" s="37" t="s">
        <v>53</v>
      </c>
    </row>
    <row r="17" spans="1:5" ht="38.25">
      <c r="A17" t="s">
        <v>61</v>
      </c>
      <c r="E17" s="35" t="s">
        <v>68</v>
      </c>
    </row>
    <row r="18" spans="1:16" ht="12.75">
      <c r="A18" s="24" t="s">
        <v>51</v>
      </c>
      <c s="29" t="s">
        <v>26</v>
      </c>
      <c s="29" t="s">
        <v>69</v>
      </c>
      <c s="24" t="s">
        <v>53</v>
      </c>
      <c s="30" t="s">
        <v>70</v>
      </c>
      <c s="31" t="s">
        <v>55</v>
      </c>
      <c s="32">
        <v>1</v>
      </c>
      <c s="33">
        <v>0</v>
      </c>
      <c s="33">
        <f>ROUND(ROUND(H18,2)*ROUND(G18,3),2)</f>
      </c>
      <c s="31" t="s">
        <v>56</v>
      </c>
      <c r="O18">
        <f>(I18*21)/100</f>
      </c>
      <c t="s">
        <v>27</v>
      </c>
    </row>
    <row r="19" spans="1:5" ht="38.25">
      <c r="A19" s="34" t="s">
        <v>57</v>
      </c>
      <c r="E19" s="35" t="s">
        <v>506</v>
      </c>
    </row>
    <row r="20" spans="1:5" ht="12.75">
      <c r="A20" s="36" t="s">
        <v>59</v>
      </c>
      <c r="E20" s="37" t="s">
        <v>53</v>
      </c>
    </row>
    <row r="21" spans="1:5" ht="12.75">
      <c r="A21" t="s">
        <v>61</v>
      </c>
      <c r="E21" s="35" t="s">
        <v>72</v>
      </c>
    </row>
    <row r="22" spans="1:16" ht="12.75">
      <c r="A22" s="24" t="s">
        <v>51</v>
      </c>
      <c s="29" t="s">
        <v>37</v>
      </c>
      <c s="29" t="s">
        <v>73</v>
      </c>
      <c s="24" t="s">
        <v>53</v>
      </c>
      <c s="30" t="s">
        <v>74</v>
      </c>
      <c s="31" t="s">
        <v>55</v>
      </c>
      <c s="32">
        <v>1</v>
      </c>
      <c s="33">
        <v>0</v>
      </c>
      <c s="33">
        <f>ROUND(ROUND(H22,2)*ROUND(G22,3),2)</f>
      </c>
      <c s="31" t="s">
        <v>56</v>
      </c>
      <c r="O22">
        <f>(I22*21)/100</f>
      </c>
      <c t="s">
        <v>27</v>
      </c>
    </row>
    <row r="23" spans="1:5" ht="12.75">
      <c r="A23" s="34" t="s">
        <v>57</v>
      </c>
      <c r="E23" s="35" t="s">
        <v>507</v>
      </c>
    </row>
    <row r="24" spans="1:5" ht="12.75">
      <c r="A24" s="36" t="s">
        <v>59</v>
      </c>
      <c r="E24" s="37" t="s">
        <v>53</v>
      </c>
    </row>
    <row r="25" spans="1:5" ht="12.75">
      <c r="A25" t="s">
        <v>61</v>
      </c>
      <c r="E25" s="35" t="s">
        <v>72</v>
      </c>
    </row>
    <row r="26" spans="1:16" ht="12.75">
      <c r="A26" s="24" t="s">
        <v>51</v>
      </c>
      <c s="29" t="s">
        <v>39</v>
      </c>
      <c s="29" t="s">
        <v>76</v>
      </c>
      <c s="24" t="s">
        <v>53</v>
      </c>
      <c s="30" t="s">
        <v>77</v>
      </c>
      <c s="31" t="s">
        <v>55</v>
      </c>
      <c s="32">
        <v>1</v>
      </c>
      <c s="33">
        <v>0</v>
      </c>
      <c s="33">
        <f>ROUND(ROUND(H26,2)*ROUND(G26,3),2)</f>
      </c>
      <c s="31" t="s">
        <v>56</v>
      </c>
      <c r="O26">
        <f>(I26*21)/100</f>
      </c>
      <c t="s">
        <v>27</v>
      </c>
    </row>
    <row r="27" spans="1:5" ht="25.5">
      <c r="A27" s="34" t="s">
        <v>57</v>
      </c>
      <c r="E27" s="35" t="s">
        <v>508</v>
      </c>
    </row>
    <row r="28" spans="1:5" ht="12.75">
      <c r="A28" s="36" t="s">
        <v>59</v>
      </c>
      <c r="E28" s="37" t="s">
        <v>53</v>
      </c>
    </row>
    <row r="29" spans="1:5" ht="12.75">
      <c r="A29" t="s">
        <v>61</v>
      </c>
      <c r="E29" s="35" t="s">
        <v>72</v>
      </c>
    </row>
    <row r="30" spans="1:16" ht="12.75">
      <c r="A30" s="24" t="s">
        <v>51</v>
      </c>
      <c s="29" t="s">
        <v>41</v>
      </c>
      <c s="29" t="s">
        <v>79</v>
      </c>
      <c s="24" t="s">
        <v>53</v>
      </c>
      <c s="30" t="s">
        <v>80</v>
      </c>
      <c s="31" t="s">
        <v>55</v>
      </c>
      <c s="32">
        <v>1</v>
      </c>
      <c s="33">
        <v>0</v>
      </c>
      <c s="33">
        <f>ROUND(ROUND(H30,2)*ROUND(G30,3),2)</f>
      </c>
      <c s="31" t="s">
        <v>56</v>
      </c>
      <c r="O30">
        <f>(I30*21)/100</f>
      </c>
      <c t="s">
        <v>27</v>
      </c>
    </row>
    <row r="31" spans="1:5" ht="25.5">
      <c r="A31" s="34" t="s">
        <v>57</v>
      </c>
      <c r="E31" s="35" t="s">
        <v>509</v>
      </c>
    </row>
    <row r="32" spans="1:5" ht="12.75">
      <c r="A32" s="36" t="s">
        <v>59</v>
      </c>
      <c r="E32" s="37" t="s">
        <v>53</v>
      </c>
    </row>
    <row r="33" spans="1:5" ht="76.5">
      <c r="A33" t="s">
        <v>61</v>
      </c>
      <c r="E33" s="35" t="s">
        <v>510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0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0+O10+O27+O56+O77+O86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513</v>
      </c>
      <c s="38">
        <f>0+I10+I27+I56+I77+I86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503</v>
      </c>
      <c s="1"/>
      <c s="14" t="s">
        <v>504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33</v>
      </c>
      <c s="1"/>
      <c s="14" t="s">
        <v>511</v>
      </c>
      <c s="1"/>
      <c s="1"/>
      <c s="1"/>
      <c s="1"/>
      <c s="1"/>
      <c r="O5" t="s">
        <v>25</v>
      </c>
      <c t="s">
        <v>27</v>
      </c>
    </row>
    <row r="6" spans="1:10" ht="12.75" customHeight="1">
      <c r="A6" t="s">
        <v>512</v>
      </c>
      <c s="16" t="s">
        <v>22</v>
      </c>
      <c s="17" t="s">
        <v>513</v>
      </c>
      <c s="6"/>
      <c s="18" t="s">
        <v>514</v>
      </c>
      <c s="6"/>
      <c s="6"/>
      <c s="6"/>
      <c s="6"/>
      <c s="6"/>
    </row>
    <row r="7" spans="1:10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8" spans="1:10" ht="12.75" customHeight="1">
      <c r="A8" s="15"/>
      <c s="15"/>
      <c s="15"/>
      <c s="15"/>
      <c s="15"/>
      <c s="15"/>
      <c s="15"/>
      <c s="15" t="s">
        <v>43</v>
      </c>
      <c s="15" t="s">
        <v>45</v>
      </c>
      <c s="15"/>
    </row>
    <row r="9" spans="1:10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31</v>
      </c>
      <c s="25"/>
      <c s="27" t="s">
        <v>50</v>
      </c>
      <c s="25"/>
      <c s="25"/>
      <c s="25"/>
      <c s="28">
        <f>0+Q10</f>
      </c>
      <c s="25"/>
      <c r="O10">
        <f>0+R10</f>
      </c>
      <c r="Q10">
        <f>0+I11+I15+I19+I23</f>
      </c>
      <c>
        <f>0+O11+O15+O19+O23</f>
      </c>
    </row>
    <row r="11" spans="1:16" ht="12.75">
      <c r="A11" s="24" t="s">
        <v>51</v>
      </c>
      <c s="29" t="s">
        <v>33</v>
      </c>
      <c s="29" t="s">
        <v>91</v>
      </c>
      <c s="24" t="s">
        <v>53</v>
      </c>
      <c s="30" t="s">
        <v>86</v>
      </c>
      <c s="31" t="s">
        <v>92</v>
      </c>
      <c s="32">
        <v>54.8</v>
      </c>
      <c s="33">
        <v>0</v>
      </c>
      <c s="33">
        <f>ROUND(ROUND(H11,2)*ROUND(G11,3),2)</f>
      </c>
      <c s="31" t="s">
        <v>56</v>
      </c>
      <c r="O11">
        <f>(I11*21)/100</f>
      </c>
      <c t="s">
        <v>27</v>
      </c>
    </row>
    <row r="12" spans="1:5" ht="12.75">
      <c r="A12" s="34" t="s">
        <v>57</v>
      </c>
      <c r="E12" s="35" t="s">
        <v>515</v>
      </c>
    </row>
    <row r="13" spans="1:5" ht="25.5">
      <c r="A13" s="36" t="s">
        <v>59</v>
      </c>
      <c r="E13" s="37" t="s">
        <v>516</v>
      </c>
    </row>
    <row r="14" spans="1:5" ht="25.5">
      <c r="A14" t="s">
        <v>61</v>
      </c>
      <c r="E14" s="35" t="s">
        <v>90</v>
      </c>
    </row>
    <row r="15" spans="1:16" ht="12.75">
      <c r="A15" s="24" t="s">
        <v>51</v>
      </c>
      <c s="29" t="s">
        <v>27</v>
      </c>
      <c s="29" t="s">
        <v>91</v>
      </c>
      <c s="24" t="s">
        <v>27</v>
      </c>
      <c s="30" t="s">
        <v>86</v>
      </c>
      <c s="31" t="s">
        <v>92</v>
      </c>
      <c s="32">
        <v>23.37</v>
      </c>
      <c s="33">
        <v>0</v>
      </c>
      <c s="33">
        <f>ROUND(ROUND(H15,2)*ROUND(G15,3),2)</f>
      </c>
      <c s="31" t="s">
        <v>56</v>
      </c>
      <c r="O15">
        <f>(I15*21)/100</f>
      </c>
      <c t="s">
        <v>27</v>
      </c>
    </row>
    <row r="16" spans="1:5" ht="12.75">
      <c r="A16" s="34" t="s">
        <v>57</v>
      </c>
      <c r="E16" s="35" t="s">
        <v>517</v>
      </c>
    </row>
    <row r="17" spans="1:5" ht="25.5">
      <c r="A17" s="36" t="s">
        <v>59</v>
      </c>
      <c r="E17" s="37" t="s">
        <v>518</v>
      </c>
    </row>
    <row r="18" spans="1:5" ht="25.5">
      <c r="A18" t="s">
        <v>61</v>
      </c>
      <c r="E18" s="35" t="s">
        <v>90</v>
      </c>
    </row>
    <row r="19" spans="1:16" ht="12.75">
      <c r="A19" s="24" t="s">
        <v>51</v>
      </c>
      <c s="29" t="s">
        <v>26</v>
      </c>
      <c s="29" t="s">
        <v>91</v>
      </c>
      <c s="24" t="s">
        <v>26</v>
      </c>
      <c s="30" t="s">
        <v>86</v>
      </c>
      <c s="31" t="s">
        <v>92</v>
      </c>
      <c s="32">
        <v>19.68</v>
      </c>
      <c s="33">
        <v>0</v>
      </c>
      <c s="33">
        <f>ROUND(ROUND(H19,2)*ROUND(G19,3),2)</f>
      </c>
      <c s="31" t="s">
        <v>56</v>
      </c>
      <c r="O19">
        <f>(I19*21)/100</f>
      </c>
      <c t="s">
        <v>27</v>
      </c>
    </row>
    <row r="20" spans="1:5" ht="12.75">
      <c r="A20" s="34" t="s">
        <v>57</v>
      </c>
      <c r="E20" s="35" t="s">
        <v>519</v>
      </c>
    </row>
    <row r="21" spans="1:5" ht="63.75">
      <c r="A21" s="36" t="s">
        <v>59</v>
      </c>
      <c r="E21" s="37" t="s">
        <v>520</v>
      </c>
    </row>
    <row r="22" spans="1:5" ht="25.5">
      <c r="A22" t="s">
        <v>61</v>
      </c>
      <c r="E22" s="35" t="s">
        <v>90</v>
      </c>
    </row>
    <row r="23" spans="1:16" ht="12.75">
      <c r="A23" s="24" t="s">
        <v>51</v>
      </c>
      <c s="29" t="s">
        <v>37</v>
      </c>
      <c s="29" t="s">
        <v>91</v>
      </c>
      <c s="24" t="s">
        <v>37</v>
      </c>
      <c s="30" t="s">
        <v>86</v>
      </c>
      <c s="31" t="s">
        <v>92</v>
      </c>
      <c s="32">
        <v>8.453</v>
      </c>
      <c s="33">
        <v>0</v>
      </c>
      <c s="33">
        <f>ROUND(ROUND(H23,2)*ROUND(G23,3),2)</f>
      </c>
      <c s="31" t="s">
        <v>56</v>
      </c>
      <c r="O23">
        <f>(I23*21)/100</f>
      </c>
      <c t="s">
        <v>27</v>
      </c>
    </row>
    <row r="24" spans="1:5" ht="12.75">
      <c r="A24" s="34" t="s">
        <v>57</v>
      </c>
      <c r="E24" s="35" t="s">
        <v>521</v>
      </c>
    </row>
    <row r="25" spans="1:5" ht="63.75">
      <c r="A25" s="36" t="s">
        <v>59</v>
      </c>
      <c r="E25" s="37" t="s">
        <v>522</v>
      </c>
    </row>
    <row r="26" spans="1:5" ht="25.5">
      <c r="A26" t="s">
        <v>61</v>
      </c>
      <c r="E26" s="35" t="s">
        <v>90</v>
      </c>
    </row>
    <row r="27" spans="1:18" ht="12.75" customHeight="1">
      <c r="A27" s="6" t="s">
        <v>49</v>
      </c>
      <c s="6"/>
      <c s="40" t="s">
        <v>33</v>
      </c>
      <c s="6"/>
      <c s="27" t="s">
        <v>95</v>
      </c>
      <c s="6"/>
      <c s="6"/>
      <c s="6"/>
      <c s="41">
        <f>0+Q27</f>
      </c>
      <c s="6"/>
      <c r="O27">
        <f>0+R27</f>
      </c>
      <c r="Q27">
        <f>0+I28+I32+I36+I40+I44+I48+I52</f>
      </c>
      <c>
        <f>0+O28+O32+O36+O40+O44+O48+O52</f>
      </c>
    </row>
    <row r="28" spans="1:16" ht="12.75">
      <c r="A28" s="24" t="s">
        <v>51</v>
      </c>
      <c s="29" t="s">
        <v>39</v>
      </c>
      <c s="29" t="s">
        <v>108</v>
      </c>
      <c s="24" t="s">
        <v>53</v>
      </c>
      <c s="30" t="s">
        <v>109</v>
      </c>
      <c s="31" t="s">
        <v>87</v>
      </c>
      <c s="32">
        <v>3.28</v>
      </c>
      <c s="33">
        <v>0</v>
      </c>
      <c s="33">
        <f>ROUND(ROUND(H28,2)*ROUND(G28,3),2)</f>
      </c>
      <c s="31" t="s">
        <v>56</v>
      </c>
      <c r="O28">
        <f>(I28*21)/100</f>
      </c>
      <c t="s">
        <v>27</v>
      </c>
    </row>
    <row r="29" spans="1:5" ht="25.5">
      <c r="A29" s="34" t="s">
        <v>57</v>
      </c>
      <c r="E29" s="35" t="s">
        <v>523</v>
      </c>
    </row>
    <row r="30" spans="1:5" ht="38.25">
      <c r="A30" s="36" t="s">
        <v>59</v>
      </c>
      <c r="E30" s="37" t="s">
        <v>524</v>
      </c>
    </row>
    <row r="31" spans="1:5" ht="63.75">
      <c r="A31" t="s">
        <v>61</v>
      </c>
      <c r="E31" s="35" t="s">
        <v>112</v>
      </c>
    </row>
    <row r="32" spans="1:16" ht="25.5">
      <c r="A32" s="24" t="s">
        <v>51</v>
      </c>
      <c s="29" t="s">
        <v>41</v>
      </c>
      <c s="29" t="s">
        <v>118</v>
      </c>
      <c s="24" t="s">
        <v>53</v>
      </c>
      <c s="30" t="s">
        <v>119</v>
      </c>
      <c s="31" t="s">
        <v>87</v>
      </c>
      <c s="32">
        <v>12.3</v>
      </c>
      <c s="33">
        <v>0</v>
      </c>
      <c s="33">
        <f>ROUND(ROUND(H32,2)*ROUND(G32,3),2)</f>
      </c>
      <c s="31" t="s">
        <v>56</v>
      </c>
      <c r="O32">
        <f>(I32*21)/100</f>
      </c>
      <c t="s">
        <v>27</v>
      </c>
    </row>
    <row r="33" spans="1:5" ht="12.75">
      <c r="A33" s="34" t="s">
        <v>57</v>
      </c>
      <c r="E33" s="35" t="s">
        <v>525</v>
      </c>
    </row>
    <row r="34" spans="1:5" ht="25.5">
      <c r="A34" s="36" t="s">
        <v>59</v>
      </c>
      <c r="E34" s="37" t="s">
        <v>526</v>
      </c>
    </row>
    <row r="35" spans="1:5" ht="63.75">
      <c r="A35" t="s">
        <v>61</v>
      </c>
      <c r="E35" s="35" t="s">
        <v>112</v>
      </c>
    </row>
    <row r="36" spans="1:16" ht="12.75">
      <c r="A36" s="24" t="s">
        <v>51</v>
      </c>
      <c s="29" t="s">
        <v>117</v>
      </c>
      <c s="29" t="s">
        <v>527</v>
      </c>
      <c s="24" t="s">
        <v>53</v>
      </c>
      <c s="30" t="s">
        <v>528</v>
      </c>
      <c s="31" t="s">
        <v>87</v>
      </c>
      <c s="32">
        <v>4.92</v>
      </c>
      <c s="33">
        <v>0</v>
      </c>
      <c s="33">
        <f>ROUND(ROUND(H36,2)*ROUND(G36,3),2)</f>
      </c>
      <c s="31" t="s">
        <v>56</v>
      </c>
      <c r="O36">
        <f>(I36*21)/100</f>
      </c>
      <c t="s">
        <v>27</v>
      </c>
    </row>
    <row r="37" spans="1:5" ht="25.5">
      <c r="A37" s="34" t="s">
        <v>57</v>
      </c>
      <c r="E37" s="35" t="s">
        <v>523</v>
      </c>
    </row>
    <row r="38" spans="1:5" ht="38.25">
      <c r="A38" s="36" t="s">
        <v>59</v>
      </c>
      <c r="E38" s="37" t="s">
        <v>529</v>
      </c>
    </row>
    <row r="39" spans="1:5" ht="63.75">
      <c r="A39" t="s">
        <v>61</v>
      </c>
      <c r="E39" s="35" t="s">
        <v>112</v>
      </c>
    </row>
    <row r="40" spans="1:16" ht="12.75">
      <c r="A40" s="24" t="s">
        <v>51</v>
      </c>
      <c s="29" t="s">
        <v>122</v>
      </c>
      <c s="29" t="s">
        <v>127</v>
      </c>
      <c s="24" t="s">
        <v>53</v>
      </c>
      <c s="30" t="s">
        <v>128</v>
      </c>
      <c s="31" t="s">
        <v>129</v>
      </c>
      <c s="32">
        <v>70</v>
      </c>
      <c s="33">
        <v>0</v>
      </c>
      <c s="33">
        <f>ROUND(ROUND(H40,2)*ROUND(G40,3),2)</f>
      </c>
      <c s="31" t="s">
        <v>56</v>
      </c>
      <c r="O40">
        <f>(I40*21)/100</f>
      </c>
      <c t="s">
        <v>27</v>
      </c>
    </row>
    <row r="41" spans="1:5" ht="25.5">
      <c r="A41" s="34" t="s">
        <v>57</v>
      </c>
      <c r="E41" s="35" t="s">
        <v>530</v>
      </c>
    </row>
    <row r="42" spans="1:5" ht="12.75">
      <c r="A42" s="36" t="s">
        <v>59</v>
      </c>
      <c r="E42" s="37" t="s">
        <v>53</v>
      </c>
    </row>
    <row r="43" spans="1:5" ht="63.75">
      <c r="A43" t="s">
        <v>61</v>
      </c>
      <c r="E43" s="35" t="s">
        <v>112</v>
      </c>
    </row>
    <row r="44" spans="1:16" ht="12.75">
      <c r="A44" s="24" t="s">
        <v>51</v>
      </c>
      <c s="29" t="s">
        <v>44</v>
      </c>
      <c s="29" t="s">
        <v>531</v>
      </c>
      <c s="24" t="s">
        <v>53</v>
      </c>
      <c s="30" t="s">
        <v>532</v>
      </c>
      <c s="31" t="s">
        <v>129</v>
      </c>
      <c s="32">
        <v>70</v>
      </c>
      <c s="33">
        <v>0</v>
      </c>
      <c s="33">
        <f>ROUND(ROUND(H44,2)*ROUND(G44,3),2)</f>
      </c>
      <c s="31" t="s">
        <v>56</v>
      </c>
      <c r="O44">
        <f>(I44*21)/100</f>
      </c>
      <c t="s">
        <v>27</v>
      </c>
    </row>
    <row r="45" spans="1:5" ht="25.5">
      <c r="A45" s="34" t="s">
        <v>57</v>
      </c>
      <c r="E45" s="35" t="s">
        <v>533</v>
      </c>
    </row>
    <row r="46" spans="1:5" ht="12.75">
      <c r="A46" s="36" t="s">
        <v>59</v>
      </c>
      <c r="E46" s="37" t="s">
        <v>534</v>
      </c>
    </row>
    <row r="47" spans="1:5" ht="63.75">
      <c r="A47" t="s">
        <v>61</v>
      </c>
      <c r="E47" s="35" t="s">
        <v>112</v>
      </c>
    </row>
    <row r="48" spans="1:16" ht="12.75">
      <c r="A48" s="24" t="s">
        <v>51</v>
      </c>
      <c s="29" t="s">
        <v>46</v>
      </c>
      <c s="29" t="s">
        <v>535</v>
      </c>
      <c s="24" t="s">
        <v>53</v>
      </c>
      <c s="30" t="s">
        <v>536</v>
      </c>
      <c s="31" t="s">
        <v>87</v>
      </c>
      <c s="32">
        <v>27.4</v>
      </c>
      <c s="33">
        <v>0</v>
      </c>
      <c s="33">
        <f>ROUND(ROUND(H48,2)*ROUND(G48,3),2)</f>
      </c>
      <c s="31" t="s">
        <v>56</v>
      </c>
      <c r="O48">
        <f>(I48*21)/100</f>
      </c>
      <c t="s">
        <v>27</v>
      </c>
    </row>
    <row r="49" spans="1:5" ht="12.75">
      <c r="A49" s="34" t="s">
        <v>57</v>
      </c>
      <c r="E49" s="35" t="s">
        <v>537</v>
      </c>
    </row>
    <row r="50" spans="1:5" ht="63.75">
      <c r="A50" s="36" t="s">
        <v>59</v>
      </c>
      <c r="E50" s="37" t="s">
        <v>538</v>
      </c>
    </row>
    <row r="51" spans="1:5" ht="369.75">
      <c r="A51" t="s">
        <v>61</v>
      </c>
      <c r="E51" s="35" t="s">
        <v>539</v>
      </c>
    </row>
    <row r="52" spans="1:16" ht="12.75">
      <c r="A52" s="24" t="s">
        <v>51</v>
      </c>
      <c s="29" t="s">
        <v>48</v>
      </c>
      <c s="29" t="s">
        <v>483</v>
      </c>
      <c s="24" t="s">
        <v>53</v>
      </c>
      <c s="30" t="s">
        <v>484</v>
      </c>
      <c s="31" t="s">
        <v>87</v>
      </c>
      <c s="32">
        <v>24.6</v>
      </c>
      <c s="33">
        <v>0</v>
      </c>
      <c s="33">
        <f>ROUND(ROUND(H52,2)*ROUND(G52,3),2)</f>
      </c>
      <c s="31" t="s">
        <v>56</v>
      </c>
      <c r="O52">
        <f>(I52*21)/100</f>
      </c>
      <c t="s">
        <v>27</v>
      </c>
    </row>
    <row r="53" spans="1:5" ht="12.75">
      <c r="A53" s="34" t="s">
        <v>57</v>
      </c>
      <c r="E53" s="35" t="s">
        <v>540</v>
      </c>
    </row>
    <row r="54" spans="1:5" ht="12.75">
      <c r="A54" s="36" t="s">
        <v>59</v>
      </c>
      <c r="E54" s="37" t="s">
        <v>541</v>
      </c>
    </row>
    <row r="55" spans="1:5" ht="280.5">
      <c r="A55" t="s">
        <v>61</v>
      </c>
      <c r="E55" s="35" t="s">
        <v>486</v>
      </c>
    </row>
    <row r="56" spans="1:18" ht="12.75" customHeight="1">
      <c r="A56" s="6" t="s">
        <v>49</v>
      </c>
      <c s="6"/>
      <c s="40" t="s">
        <v>39</v>
      </c>
      <c s="6"/>
      <c s="27" t="s">
        <v>175</v>
      </c>
      <c s="6"/>
      <c s="6"/>
      <c s="6"/>
      <c s="41">
        <f>0+Q56</f>
      </c>
      <c s="6"/>
      <c r="O56">
        <f>0+R56</f>
      </c>
      <c r="Q56">
        <f>0+I57+I61+I65+I69+I73</f>
      </c>
      <c>
        <f>0+O57+O61+O65+O69+O73</f>
      </c>
    </row>
    <row r="57" spans="1:16" ht="12.75">
      <c r="A57" s="24" t="s">
        <v>51</v>
      </c>
      <c s="29" t="s">
        <v>140</v>
      </c>
      <c s="29" t="s">
        <v>542</v>
      </c>
      <c s="24" t="s">
        <v>53</v>
      </c>
      <c s="30" t="s">
        <v>543</v>
      </c>
      <c s="31" t="s">
        <v>98</v>
      </c>
      <c s="32">
        <v>108</v>
      </c>
      <c s="33">
        <v>0</v>
      </c>
      <c s="33">
        <f>ROUND(ROUND(H57,2)*ROUND(G57,3),2)</f>
      </c>
      <c s="31" t="s">
        <v>56</v>
      </c>
      <c r="O57">
        <f>(I57*21)/100</f>
      </c>
      <c t="s">
        <v>27</v>
      </c>
    </row>
    <row r="58" spans="1:5" ht="12.75">
      <c r="A58" s="34" t="s">
        <v>57</v>
      </c>
      <c r="E58" s="35" t="s">
        <v>544</v>
      </c>
    </row>
    <row r="59" spans="1:5" ht="12.75">
      <c r="A59" s="36" t="s">
        <v>59</v>
      </c>
      <c r="E59" s="37" t="s">
        <v>53</v>
      </c>
    </row>
    <row r="60" spans="1:5" ht="51">
      <c r="A60" t="s">
        <v>61</v>
      </c>
      <c r="E60" s="35" t="s">
        <v>181</v>
      </c>
    </row>
    <row r="61" spans="1:16" ht="12.75">
      <c r="A61" s="24" t="s">
        <v>51</v>
      </c>
      <c s="29" t="s">
        <v>146</v>
      </c>
      <c s="29" t="s">
        <v>545</v>
      </c>
      <c s="24" t="s">
        <v>53</v>
      </c>
      <c s="30" t="s">
        <v>546</v>
      </c>
      <c s="31" t="s">
        <v>98</v>
      </c>
      <c s="32">
        <v>95</v>
      </c>
      <c s="33">
        <v>0</v>
      </c>
      <c s="33">
        <f>ROUND(ROUND(H61,2)*ROUND(G61,3),2)</f>
      </c>
      <c s="31" t="s">
        <v>56</v>
      </c>
      <c r="O61">
        <f>(I61*21)/100</f>
      </c>
      <c t="s">
        <v>27</v>
      </c>
    </row>
    <row r="62" spans="1:5" ht="12.75">
      <c r="A62" s="34" t="s">
        <v>57</v>
      </c>
      <c r="E62" s="35" t="s">
        <v>547</v>
      </c>
    </row>
    <row r="63" spans="1:5" ht="12.75">
      <c r="A63" s="36" t="s">
        <v>59</v>
      </c>
      <c r="E63" s="37" t="s">
        <v>53</v>
      </c>
    </row>
    <row r="64" spans="1:5" ht="102">
      <c r="A64" t="s">
        <v>61</v>
      </c>
      <c r="E64" s="35" t="s">
        <v>193</v>
      </c>
    </row>
    <row r="65" spans="1:16" ht="12.75">
      <c r="A65" s="24" t="s">
        <v>51</v>
      </c>
      <c s="29" t="s">
        <v>153</v>
      </c>
      <c s="29" t="s">
        <v>201</v>
      </c>
      <c s="24" t="s">
        <v>53</v>
      </c>
      <c s="30" t="s">
        <v>202</v>
      </c>
      <c s="31" t="s">
        <v>98</v>
      </c>
      <c s="32">
        <v>95</v>
      </c>
      <c s="33">
        <v>0</v>
      </c>
      <c s="33">
        <f>ROUND(ROUND(H65,2)*ROUND(G65,3),2)</f>
      </c>
      <c s="31" t="s">
        <v>56</v>
      </c>
      <c r="O65">
        <f>(I65*21)/100</f>
      </c>
      <c t="s">
        <v>27</v>
      </c>
    </row>
    <row r="66" spans="1:5" ht="12.75">
      <c r="A66" s="34" t="s">
        <v>57</v>
      </c>
      <c r="E66" s="35" t="s">
        <v>53</v>
      </c>
    </row>
    <row r="67" spans="1:5" ht="12.75">
      <c r="A67" s="36" t="s">
        <v>59</v>
      </c>
      <c r="E67" s="37" t="s">
        <v>548</v>
      </c>
    </row>
    <row r="68" spans="1:5" ht="140.25">
      <c r="A68" t="s">
        <v>61</v>
      </c>
      <c r="E68" s="35" t="s">
        <v>204</v>
      </c>
    </row>
    <row r="69" spans="1:16" ht="12.75">
      <c r="A69" s="24" t="s">
        <v>51</v>
      </c>
      <c s="29" t="s">
        <v>158</v>
      </c>
      <c s="29" t="s">
        <v>549</v>
      </c>
      <c s="24" t="s">
        <v>53</v>
      </c>
      <c s="30" t="s">
        <v>550</v>
      </c>
      <c s="31" t="s">
        <v>98</v>
      </c>
      <c s="32">
        <v>8.5</v>
      </c>
      <c s="33">
        <v>0</v>
      </c>
      <c s="33">
        <f>ROUND(ROUND(H69,2)*ROUND(G69,3),2)</f>
      </c>
      <c s="31" t="s">
        <v>56</v>
      </c>
      <c r="O69">
        <f>(I69*21)/100</f>
      </c>
      <c t="s">
        <v>27</v>
      </c>
    </row>
    <row r="70" spans="1:5" ht="12.75">
      <c r="A70" s="34" t="s">
        <v>57</v>
      </c>
      <c r="E70" s="35" t="s">
        <v>551</v>
      </c>
    </row>
    <row r="71" spans="1:5" ht="12.75">
      <c r="A71" s="36" t="s">
        <v>59</v>
      </c>
      <c r="E71" s="37" t="s">
        <v>53</v>
      </c>
    </row>
    <row r="72" spans="1:5" ht="153">
      <c r="A72" t="s">
        <v>61</v>
      </c>
      <c r="E72" s="35" t="s">
        <v>216</v>
      </c>
    </row>
    <row r="73" spans="1:16" ht="25.5">
      <c r="A73" s="24" t="s">
        <v>51</v>
      </c>
      <c s="29" t="s">
        <v>164</v>
      </c>
      <c s="29" t="s">
        <v>552</v>
      </c>
      <c s="24" t="s">
        <v>53</v>
      </c>
      <c s="30" t="s">
        <v>553</v>
      </c>
      <c s="31" t="s">
        <v>98</v>
      </c>
      <c s="32">
        <v>4.5</v>
      </c>
      <c s="33">
        <v>0</v>
      </c>
      <c s="33">
        <f>ROUND(ROUND(H73,2)*ROUND(G73,3),2)</f>
      </c>
      <c s="31" t="s">
        <v>56</v>
      </c>
      <c r="O73">
        <f>(I73*21)/100</f>
      </c>
      <c t="s">
        <v>27</v>
      </c>
    </row>
    <row r="74" spans="1:5" ht="12.75">
      <c r="A74" s="34" t="s">
        <v>57</v>
      </c>
      <c r="E74" s="35" t="s">
        <v>554</v>
      </c>
    </row>
    <row r="75" spans="1:5" ht="12.75">
      <c r="A75" s="36" t="s">
        <v>59</v>
      </c>
      <c r="E75" s="37" t="s">
        <v>53</v>
      </c>
    </row>
    <row r="76" spans="1:5" ht="153">
      <c r="A76" t="s">
        <v>61</v>
      </c>
      <c r="E76" s="35" t="s">
        <v>216</v>
      </c>
    </row>
    <row r="77" spans="1:18" ht="12.75" customHeight="1">
      <c r="A77" s="6" t="s">
        <v>49</v>
      </c>
      <c s="6"/>
      <c s="40" t="s">
        <v>117</v>
      </c>
      <c s="6"/>
      <c s="27" t="s">
        <v>377</v>
      </c>
      <c s="6"/>
      <c s="6"/>
      <c s="6"/>
      <c s="41">
        <f>0+Q77</f>
      </c>
      <c s="6"/>
      <c r="O77">
        <f>0+R77</f>
      </c>
      <c r="Q77">
        <f>0+I78+I82</f>
      </c>
      <c>
        <f>0+O78+O82</f>
      </c>
    </row>
    <row r="78" spans="1:16" ht="12.75">
      <c r="A78" s="24" t="s">
        <v>51</v>
      </c>
      <c s="29" t="s">
        <v>169</v>
      </c>
      <c s="29" t="s">
        <v>555</v>
      </c>
      <c s="24" t="s">
        <v>53</v>
      </c>
      <c s="30" t="s">
        <v>556</v>
      </c>
      <c s="31" t="s">
        <v>129</v>
      </c>
      <c s="32">
        <v>5</v>
      </c>
      <c s="33">
        <v>0</v>
      </c>
      <c s="33">
        <f>ROUND(ROUND(H78,2)*ROUND(G78,3),2)</f>
      </c>
      <c s="31" t="s">
        <v>56</v>
      </c>
      <c r="O78">
        <f>(I78*21)/100</f>
      </c>
      <c t="s">
        <v>27</v>
      </c>
    </row>
    <row r="79" spans="1:5" ht="12.75">
      <c r="A79" s="34" t="s">
        <v>57</v>
      </c>
      <c r="E79" s="35" t="s">
        <v>557</v>
      </c>
    </row>
    <row r="80" spans="1:5" ht="12.75">
      <c r="A80" s="36" t="s">
        <v>59</v>
      </c>
      <c r="E80" s="37" t="s">
        <v>53</v>
      </c>
    </row>
    <row r="81" spans="1:5" ht="76.5">
      <c r="A81" t="s">
        <v>61</v>
      </c>
      <c r="E81" s="35" t="s">
        <v>558</v>
      </c>
    </row>
    <row r="82" spans="1:16" ht="12.75">
      <c r="A82" s="24" t="s">
        <v>51</v>
      </c>
      <c s="29" t="s">
        <v>176</v>
      </c>
      <c s="29" t="s">
        <v>559</v>
      </c>
      <c s="24" t="s">
        <v>53</v>
      </c>
      <c s="30" t="s">
        <v>560</v>
      </c>
      <c s="31" t="s">
        <v>129</v>
      </c>
      <c s="32">
        <v>5</v>
      </c>
      <c s="33">
        <v>0</v>
      </c>
      <c s="33">
        <f>ROUND(ROUND(H82,2)*ROUND(G82,3),2)</f>
      </c>
      <c s="31" t="s">
        <v>56</v>
      </c>
      <c r="O82">
        <f>(I82*21)/100</f>
      </c>
      <c t="s">
        <v>27</v>
      </c>
    </row>
    <row r="83" spans="1:5" ht="12.75">
      <c r="A83" s="34" t="s">
        <v>57</v>
      </c>
      <c r="E83" s="35" t="s">
        <v>561</v>
      </c>
    </row>
    <row r="84" spans="1:5" ht="12.75">
      <c r="A84" s="36" t="s">
        <v>59</v>
      </c>
      <c r="E84" s="37" t="s">
        <v>53</v>
      </c>
    </row>
    <row r="85" spans="1:5" ht="102">
      <c r="A85" t="s">
        <v>61</v>
      </c>
      <c r="E85" s="35" t="s">
        <v>562</v>
      </c>
    </row>
    <row r="86" spans="1:18" ht="12.75" customHeight="1">
      <c r="A86" s="6" t="s">
        <v>49</v>
      </c>
      <c s="6"/>
      <c s="40" t="s">
        <v>44</v>
      </c>
      <c s="6"/>
      <c s="27" t="s">
        <v>224</v>
      </c>
      <c s="6"/>
      <c s="6"/>
      <c s="6"/>
      <c s="41">
        <f>0+Q86</f>
      </c>
      <c s="6"/>
      <c r="O86">
        <f>0+R86</f>
      </c>
      <c r="Q86">
        <f>0+I87+I91+I95+I99+I103+I107</f>
      </c>
      <c>
        <f>0+O87+O91+O95+O99+O103+O107</f>
      </c>
    </row>
    <row r="87" spans="1:16" ht="25.5">
      <c r="A87" s="24" t="s">
        <v>51</v>
      </c>
      <c s="29" t="s">
        <v>182</v>
      </c>
      <c s="29" t="s">
        <v>563</v>
      </c>
      <c s="24" t="s">
        <v>53</v>
      </c>
      <c s="30" t="s">
        <v>564</v>
      </c>
      <c s="31" t="s">
        <v>104</v>
      </c>
      <c s="32">
        <v>2</v>
      </c>
      <c s="33">
        <v>0</v>
      </c>
      <c s="33">
        <f>ROUND(ROUND(H87,2)*ROUND(G87,3),2)</f>
      </c>
      <c s="31" t="s">
        <v>56</v>
      </c>
      <c r="O87">
        <f>(I87*21)/100</f>
      </c>
      <c t="s">
        <v>27</v>
      </c>
    </row>
    <row r="88" spans="1:5" ht="12.75">
      <c r="A88" s="34" t="s">
        <v>57</v>
      </c>
      <c r="E88" s="35" t="s">
        <v>565</v>
      </c>
    </row>
    <row r="89" spans="1:5" ht="12.75">
      <c r="A89" s="36" t="s">
        <v>59</v>
      </c>
      <c r="E89" s="37" t="s">
        <v>53</v>
      </c>
    </row>
    <row r="90" spans="1:5" ht="63.75">
      <c r="A90" t="s">
        <v>61</v>
      </c>
      <c r="E90" s="35" t="s">
        <v>566</v>
      </c>
    </row>
    <row r="91" spans="1:16" ht="25.5">
      <c r="A91" s="24" t="s">
        <v>51</v>
      </c>
      <c s="29" t="s">
        <v>188</v>
      </c>
      <c s="29" t="s">
        <v>567</v>
      </c>
      <c s="24" t="s">
        <v>53</v>
      </c>
      <c s="30" t="s">
        <v>568</v>
      </c>
      <c s="31" t="s">
        <v>104</v>
      </c>
      <c s="32">
        <v>2</v>
      </c>
      <c s="33">
        <v>0</v>
      </c>
      <c s="33">
        <f>ROUND(ROUND(H91,2)*ROUND(G91,3),2)</f>
      </c>
      <c s="31" t="s">
        <v>56</v>
      </c>
      <c r="O91">
        <f>(I91*21)/100</f>
      </c>
      <c t="s">
        <v>27</v>
      </c>
    </row>
    <row r="92" spans="1:5" ht="12.75">
      <c r="A92" s="34" t="s">
        <v>57</v>
      </c>
      <c r="E92" s="35" t="s">
        <v>569</v>
      </c>
    </row>
    <row r="93" spans="1:5" ht="12.75">
      <c r="A93" s="36" t="s">
        <v>59</v>
      </c>
      <c r="E93" s="37" t="s">
        <v>53</v>
      </c>
    </row>
    <row r="94" spans="1:5" ht="25.5">
      <c r="A94" t="s">
        <v>61</v>
      </c>
      <c r="E94" s="35" t="s">
        <v>234</v>
      </c>
    </row>
    <row r="95" spans="1:16" ht="12.75">
      <c r="A95" s="24" t="s">
        <v>51</v>
      </c>
      <c s="29" t="s">
        <v>194</v>
      </c>
      <c s="29" t="s">
        <v>241</v>
      </c>
      <c s="24" t="s">
        <v>53</v>
      </c>
      <c s="30" t="s">
        <v>242</v>
      </c>
      <c s="31" t="s">
        <v>129</v>
      </c>
      <c s="32">
        <v>71</v>
      </c>
      <c s="33">
        <v>0</v>
      </c>
      <c s="33">
        <f>ROUND(ROUND(H95,2)*ROUND(G95,3),2)</f>
      </c>
      <c s="31" t="s">
        <v>56</v>
      </c>
      <c r="O95">
        <f>(I95*21)/100</f>
      </c>
      <c t="s">
        <v>27</v>
      </c>
    </row>
    <row r="96" spans="1:5" ht="12.75">
      <c r="A96" s="34" t="s">
        <v>57</v>
      </c>
      <c r="E96" s="35" t="s">
        <v>570</v>
      </c>
    </row>
    <row r="97" spans="1:5" ht="12.75">
      <c r="A97" s="36" t="s">
        <v>59</v>
      </c>
      <c r="E97" s="37" t="s">
        <v>571</v>
      </c>
    </row>
    <row r="98" spans="1:5" ht="51">
      <c r="A98" t="s">
        <v>61</v>
      </c>
      <c r="E98" s="35" t="s">
        <v>245</v>
      </c>
    </row>
    <row r="99" spans="1:16" ht="12.75">
      <c r="A99" s="24" t="s">
        <v>51</v>
      </c>
      <c s="29" t="s">
        <v>200</v>
      </c>
      <c s="29" t="s">
        <v>572</v>
      </c>
      <c s="24" t="s">
        <v>53</v>
      </c>
      <c s="30" t="s">
        <v>573</v>
      </c>
      <c s="31" t="s">
        <v>129</v>
      </c>
      <c s="32">
        <v>54</v>
      </c>
      <c s="33">
        <v>0</v>
      </c>
      <c s="33">
        <f>ROUND(ROUND(H99,2)*ROUND(G99,3),2)</f>
      </c>
      <c s="31" t="s">
        <v>56</v>
      </c>
      <c r="O99">
        <f>(I99*21)/100</f>
      </c>
      <c t="s">
        <v>27</v>
      </c>
    </row>
    <row r="100" spans="1:5" ht="12.75">
      <c r="A100" s="34" t="s">
        <v>57</v>
      </c>
      <c r="E100" s="35" t="s">
        <v>574</v>
      </c>
    </row>
    <row r="101" spans="1:5" ht="12.75">
      <c r="A101" s="36" t="s">
        <v>59</v>
      </c>
      <c r="E101" s="37" t="s">
        <v>575</v>
      </c>
    </row>
    <row r="102" spans="1:5" ht="51">
      <c r="A102" t="s">
        <v>61</v>
      </c>
      <c r="E102" s="35" t="s">
        <v>245</v>
      </c>
    </row>
    <row r="103" spans="1:16" ht="12.75">
      <c r="A103" s="24" t="s">
        <v>51</v>
      </c>
      <c s="29" t="s">
        <v>205</v>
      </c>
      <c s="29" t="s">
        <v>576</v>
      </c>
      <c s="24" t="s">
        <v>53</v>
      </c>
      <c s="30" t="s">
        <v>577</v>
      </c>
      <c s="31" t="s">
        <v>129</v>
      </c>
      <c s="32">
        <v>35</v>
      </c>
      <c s="33">
        <v>0</v>
      </c>
      <c s="33">
        <f>ROUND(ROUND(H103,2)*ROUND(G103,3),2)</f>
      </c>
      <c s="31" t="s">
        <v>56</v>
      </c>
      <c r="O103">
        <f>(I103*21)/100</f>
      </c>
      <c t="s">
        <v>27</v>
      </c>
    </row>
    <row r="104" spans="1:5" ht="25.5">
      <c r="A104" s="34" t="s">
        <v>57</v>
      </c>
      <c r="E104" s="35" t="s">
        <v>578</v>
      </c>
    </row>
    <row r="105" spans="1:5" ht="63.75">
      <c r="A105" s="36" t="s">
        <v>59</v>
      </c>
      <c r="E105" s="37" t="s">
        <v>579</v>
      </c>
    </row>
    <row r="106" spans="1:5" ht="51">
      <c r="A106" t="s">
        <v>61</v>
      </c>
      <c r="E106" s="35" t="s">
        <v>245</v>
      </c>
    </row>
    <row r="107" spans="1:16" ht="12.75">
      <c r="A107" s="24" t="s">
        <v>51</v>
      </c>
      <c s="29" t="s">
        <v>211</v>
      </c>
      <c s="29" t="s">
        <v>580</v>
      </c>
      <c s="24" t="s">
        <v>53</v>
      </c>
      <c s="30" t="s">
        <v>581</v>
      </c>
      <c s="31" t="s">
        <v>55</v>
      </c>
      <c s="32">
        <v>2</v>
      </c>
      <c s="33">
        <v>0</v>
      </c>
      <c s="33">
        <f>ROUND(ROUND(H107,2)*ROUND(G107,3),2)</f>
      </c>
      <c s="31" t="s">
        <v>56</v>
      </c>
      <c r="O107">
        <f>(I107*21)/100</f>
      </c>
      <c t="s">
        <v>27</v>
      </c>
    </row>
    <row r="108" spans="1:5" ht="12.75">
      <c r="A108" s="34" t="s">
        <v>57</v>
      </c>
      <c r="E108" s="35" t="s">
        <v>582</v>
      </c>
    </row>
    <row r="109" spans="1:5" ht="12.75">
      <c r="A109" s="36" t="s">
        <v>59</v>
      </c>
      <c r="E109" s="37" t="s">
        <v>53</v>
      </c>
    </row>
    <row r="110" spans="1:5" ht="12.75">
      <c r="A110" t="s">
        <v>61</v>
      </c>
      <c r="E110" s="35" t="s">
        <v>53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0+O10+O23+O40+O73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584</v>
      </c>
      <c s="38">
        <f>0+I10+I23+I40+I73</f>
      </c>
      <c s="10"/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503</v>
      </c>
      <c s="1"/>
      <c s="14" t="s">
        <v>504</v>
      </c>
      <c s="1"/>
      <c s="1"/>
      <c s="11"/>
      <c s="11"/>
      <c s="1"/>
      <c r="O4" t="s">
        <v>24</v>
      </c>
      <c t="s">
        <v>27</v>
      </c>
    </row>
    <row r="5" spans="1:16" ht="12.75" customHeight="1">
      <c r="A5" t="s">
        <v>21</v>
      </c>
      <c s="12" t="s">
        <v>18</v>
      </c>
      <c s="13" t="s">
        <v>27</v>
      </c>
      <c s="1"/>
      <c s="14" t="s">
        <v>583</v>
      </c>
      <c s="1"/>
      <c s="1"/>
      <c s="1"/>
      <c s="1"/>
      <c s="1"/>
      <c r="O5" t="s">
        <v>25</v>
      </c>
      <c t="s">
        <v>27</v>
      </c>
    </row>
    <row r="6" spans="1:10" ht="12.75" customHeight="1">
      <c r="A6" t="s">
        <v>512</v>
      </c>
      <c s="16" t="s">
        <v>22</v>
      </c>
      <c s="17" t="s">
        <v>584</v>
      </c>
      <c s="6"/>
      <c s="18" t="s">
        <v>585</v>
      </c>
      <c s="6"/>
      <c s="6"/>
      <c s="6"/>
      <c s="6"/>
      <c s="6"/>
    </row>
    <row r="7" spans="1:10" ht="12.75" customHeight="1">
      <c r="A7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s="15" t="s">
        <v>47</v>
      </c>
    </row>
    <row r="8" spans="1:10" ht="12.75" customHeight="1">
      <c r="A8" s="15"/>
      <c s="15"/>
      <c s="15"/>
      <c s="15"/>
      <c s="15"/>
      <c s="15"/>
      <c s="15"/>
      <c s="15" t="s">
        <v>43</v>
      </c>
      <c s="15" t="s">
        <v>45</v>
      </c>
      <c s="15"/>
    </row>
    <row r="9" spans="1:10" ht="12.75" customHeight="1">
      <c r="A9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  <c s="15" t="s">
        <v>48</v>
      </c>
    </row>
    <row r="10" spans="1:18" ht="12.75" customHeight="1">
      <c r="A10" s="25" t="s">
        <v>49</v>
      </c>
      <c s="25"/>
      <c s="26" t="s">
        <v>31</v>
      </c>
      <c s="25"/>
      <c s="27" t="s">
        <v>50</v>
      </c>
      <c s="25"/>
      <c s="25"/>
      <c s="25"/>
      <c s="28">
        <f>0+Q10</f>
      </c>
      <c s="25"/>
      <c r="O10">
        <f>0+R10</f>
      </c>
      <c r="Q10">
        <f>0+I11+I15+I19</f>
      </c>
      <c>
        <f>0+O11+O15+O19</f>
      </c>
    </row>
    <row r="11" spans="1:16" ht="12.75">
      <c r="A11" s="24" t="s">
        <v>51</v>
      </c>
      <c s="29" t="s">
        <v>33</v>
      </c>
      <c s="29" t="s">
        <v>91</v>
      </c>
      <c s="24" t="s">
        <v>53</v>
      </c>
      <c s="30" t="s">
        <v>86</v>
      </c>
      <c s="31" t="s">
        <v>92</v>
      </c>
      <c s="32">
        <v>29.2</v>
      </c>
      <c s="33">
        <v>0</v>
      </c>
      <c s="33">
        <f>ROUND(ROUND(H11,2)*ROUND(G11,3),2)</f>
      </c>
      <c s="31" t="s">
        <v>56</v>
      </c>
      <c r="O11">
        <f>(I11*21)/100</f>
      </c>
      <c t="s">
        <v>27</v>
      </c>
    </row>
    <row r="12" spans="1:5" ht="12.75">
      <c r="A12" s="34" t="s">
        <v>57</v>
      </c>
      <c r="E12" s="35" t="s">
        <v>515</v>
      </c>
    </row>
    <row r="13" spans="1:5" ht="25.5">
      <c r="A13" s="36" t="s">
        <v>59</v>
      </c>
      <c r="E13" s="37" t="s">
        <v>586</v>
      </c>
    </row>
    <row r="14" spans="1:5" ht="25.5">
      <c r="A14" t="s">
        <v>61</v>
      </c>
      <c r="E14" s="35" t="s">
        <v>90</v>
      </c>
    </row>
    <row r="15" spans="1:16" ht="12.75">
      <c r="A15" s="24" t="s">
        <v>51</v>
      </c>
      <c s="29" t="s">
        <v>27</v>
      </c>
      <c s="29" t="s">
        <v>91</v>
      </c>
      <c s="24" t="s">
        <v>26</v>
      </c>
      <c s="30" t="s">
        <v>86</v>
      </c>
      <c s="31" t="s">
        <v>92</v>
      </c>
      <c s="32">
        <v>10.32</v>
      </c>
      <c s="33">
        <v>0</v>
      </c>
      <c s="33">
        <f>ROUND(ROUND(H15,2)*ROUND(G15,3),2)</f>
      </c>
      <c s="31" t="s">
        <v>56</v>
      </c>
      <c r="O15">
        <f>(I15*21)/100</f>
      </c>
      <c t="s">
        <v>27</v>
      </c>
    </row>
    <row r="16" spans="1:5" ht="12.75">
      <c r="A16" s="34" t="s">
        <v>57</v>
      </c>
      <c r="E16" s="35" t="s">
        <v>519</v>
      </c>
    </row>
    <row r="17" spans="1:5" ht="25.5">
      <c r="A17" s="36" t="s">
        <v>59</v>
      </c>
      <c r="E17" s="37" t="s">
        <v>587</v>
      </c>
    </row>
    <row r="18" spans="1:5" ht="25.5">
      <c r="A18" t="s">
        <v>61</v>
      </c>
      <c r="E18" s="35" t="s">
        <v>90</v>
      </c>
    </row>
    <row r="19" spans="1:16" ht="12.75">
      <c r="A19" s="24" t="s">
        <v>51</v>
      </c>
      <c s="29" t="s">
        <v>26</v>
      </c>
      <c s="29" t="s">
        <v>91</v>
      </c>
      <c s="24" t="s">
        <v>37</v>
      </c>
      <c s="30" t="s">
        <v>86</v>
      </c>
      <c s="31" t="s">
        <v>92</v>
      </c>
      <c s="32">
        <v>6.84</v>
      </c>
      <c s="33">
        <v>0</v>
      </c>
      <c s="33">
        <f>ROUND(ROUND(H19,2)*ROUND(G19,3),2)</f>
      </c>
      <c s="31" t="s">
        <v>56</v>
      </c>
      <c r="O19">
        <f>(I19*21)/100</f>
      </c>
      <c t="s">
        <v>27</v>
      </c>
    </row>
    <row r="20" spans="1:5" ht="12.75">
      <c r="A20" s="34" t="s">
        <v>57</v>
      </c>
      <c r="E20" s="35" t="s">
        <v>521</v>
      </c>
    </row>
    <row r="21" spans="1:5" ht="25.5">
      <c r="A21" s="36" t="s">
        <v>59</v>
      </c>
      <c r="E21" s="37" t="s">
        <v>588</v>
      </c>
    </row>
    <row r="22" spans="1:5" ht="25.5">
      <c r="A22" t="s">
        <v>61</v>
      </c>
      <c r="E22" s="35" t="s">
        <v>90</v>
      </c>
    </row>
    <row r="23" spans="1:18" ht="12.75" customHeight="1">
      <c r="A23" s="6" t="s">
        <v>49</v>
      </c>
      <c s="6"/>
      <c s="40" t="s">
        <v>33</v>
      </c>
      <c s="6"/>
      <c s="27" t="s">
        <v>95</v>
      </c>
      <c s="6"/>
      <c s="6"/>
      <c s="6"/>
      <c s="41">
        <f>0+Q23</f>
      </c>
      <c s="6"/>
      <c r="O23">
        <f>0+R23</f>
      </c>
      <c r="Q23">
        <f>0+I24+I28+I32+I36</f>
      </c>
      <c>
        <f>0+O24+O28+O32+O36</f>
      </c>
    </row>
    <row r="24" spans="1:16" ht="12.75">
      <c r="A24" s="24" t="s">
        <v>51</v>
      </c>
      <c s="29" t="s">
        <v>37</v>
      </c>
      <c s="29" t="s">
        <v>108</v>
      </c>
      <c s="24" t="s">
        <v>53</v>
      </c>
      <c s="30" t="s">
        <v>109</v>
      </c>
      <c s="31" t="s">
        <v>87</v>
      </c>
      <c s="32">
        <v>4.3</v>
      </c>
      <c s="33">
        <v>0</v>
      </c>
      <c s="33">
        <f>ROUND(ROUND(H24,2)*ROUND(G24,3),2)</f>
      </c>
      <c s="31" t="s">
        <v>56</v>
      </c>
      <c r="O24">
        <f>(I24*21)/100</f>
      </c>
      <c t="s">
        <v>27</v>
      </c>
    </row>
    <row r="25" spans="1:5" ht="25.5">
      <c r="A25" s="34" t="s">
        <v>57</v>
      </c>
      <c r="E25" s="35" t="s">
        <v>589</v>
      </c>
    </row>
    <row r="26" spans="1:5" ht="12.75">
      <c r="A26" s="36" t="s">
        <v>59</v>
      </c>
      <c r="E26" s="37" t="s">
        <v>590</v>
      </c>
    </row>
    <row r="27" spans="1:5" ht="63.75">
      <c r="A27" t="s">
        <v>61</v>
      </c>
      <c r="E27" s="35" t="s">
        <v>112</v>
      </c>
    </row>
    <row r="28" spans="1:16" ht="12.75">
      <c r="A28" s="24" t="s">
        <v>51</v>
      </c>
      <c s="29" t="s">
        <v>39</v>
      </c>
      <c s="29" t="s">
        <v>591</v>
      </c>
      <c s="24" t="s">
        <v>53</v>
      </c>
      <c s="30" t="s">
        <v>592</v>
      </c>
      <c s="31" t="s">
        <v>87</v>
      </c>
      <c s="32">
        <v>3.42</v>
      </c>
      <c s="33">
        <v>0</v>
      </c>
      <c s="33">
        <f>ROUND(ROUND(H28,2)*ROUND(G28,3),2)</f>
      </c>
      <c s="31" t="s">
        <v>56</v>
      </c>
      <c r="O28">
        <f>(I28*21)/100</f>
      </c>
      <c t="s">
        <v>27</v>
      </c>
    </row>
    <row r="29" spans="1:5" ht="25.5">
      <c r="A29" s="34" t="s">
        <v>57</v>
      </c>
      <c r="E29" s="35" t="s">
        <v>593</v>
      </c>
    </row>
    <row r="30" spans="1:5" ht="12.75">
      <c r="A30" s="36" t="s">
        <v>59</v>
      </c>
      <c r="E30" s="37" t="s">
        <v>594</v>
      </c>
    </row>
    <row r="31" spans="1:5" ht="63.75">
      <c r="A31" t="s">
        <v>61</v>
      </c>
      <c r="E31" s="35" t="s">
        <v>112</v>
      </c>
    </row>
    <row r="32" spans="1:16" ht="12.75">
      <c r="A32" s="24" t="s">
        <v>51</v>
      </c>
      <c s="29" t="s">
        <v>41</v>
      </c>
      <c s="29" t="s">
        <v>535</v>
      </c>
      <c s="24" t="s">
        <v>53</v>
      </c>
      <c s="30" t="s">
        <v>536</v>
      </c>
      <c s="31" t="s">
        <v>87</v>
      </c>
      <c s="32">
        <v>14.6</v>
      </c>
      <c s="33">
        <v>0</v>
      </c>
      <c s="33">
        <f>ROUND(ROUND(H32,2)*ROUND(G32,3),2)</f>
      </c>
      <c s="31" t="s">
        <v>56</v>
      </c>
      <c r="O32">
        <f>(I32*21)/100</f>
      </c>
      <c t="s">
        <v>27</v>
      </c>
    </row>
    <row r="33" spans="1:5" ht="12.75">
      <c r="A33" s="34" t="s">
        <v>57</v>
      </c>
      <c r="E33" s="35" t="s">
        <v>537</v>
      </c>
    </row>
    <row r="34" spans="1:5" ht="63.75">
      <c r="A34" s="36" t="s">
        <v>59</v>
      </c>
      <c r="E34" s="37" t="s">
        <v>595</v>
      </c>
    </row>
    <row r="35" spans="1:5" ht="369.75">
      <c r="A35" t="s">
        <v>61</v>
      </c>
      <c r="E35" s="35" t="s">
        <v>539</v>
      </c>
    </row>
    <row r="36" spans="1:16" ht="12.75">
      <c r="A36" s="24" t="s">
        <v>51</v>
      </c>
      <c s="29" t="s">
        <v>117</v>
      </c>
      <c s="29" t="s">
        <v>483</v>
      </c>
      <c s="24" t="s">
        <v>53</v>
      </c>
      <c s="30" t="s">
        <v>484</v>
      </c>
      <c s="31" t="s">
        <v>87</v>
      </c>
      <c s="32">
        <v>9.9</v>
      </c>
      <c s="33">
        <v>0</v>
      </c>
      <c s="33">
        <f>ROUND(ROUND(H36,2)*ROUND(G36,3),2)</f>
      </c>
      <c s="31" t="s">
        <v>56</v>
      </c>
      <c r="O36">
        <f>(I36*21)/100</f>
      </c>
      <c t="s">
        <v>27</v>
      </c>
    </row>
    <row r="37" spans="1:5" ht="12.75">
      <c r="A37" s="34" t="s">
        <v>57</v>
      </c>
      <c r="E37" s="35" t="s">
        <v>540</v>
      </c>
    </row>
    <row r="38" spans="1:5" ht="12.75">
      <c r="A38" s="36" t="s">
        <v>59</v>
      </c>
      <c r="E38" s="37" t="s">
        <v>596</v>
      </c>
    </row>
    <row r="39" spans="1:5" ht="280.5">
      <c r="A39" t="s">
        <v>61</v>
      </c>
      <c r="E39" s="35" t="s">
        <v>486</v>
      </c>
    </row>
    <row r="40" spans="1:18" ht="12.75" customHeight="1">
      <c r="A40" s="6" t="s">
        <v>49</v>
      </c>
      <c s="6"/>
      <c s="40" t="s">
        <v>39</v>
      </c>
      <c s="6"/>
      <c s="27" t="s">
        <v>175</v>
      </c>
      <c s="6"/>
      <c s="6"/>
      <c s="6"/>
      <c s="41">
        <f>0+Q40</f>
      </c>
      <c s="6"/>
      <c r="O40">
        <f>0+R40</f>
      </c>
      <c r="Q40">
        <f>0+I41+I45+I49+I53+I57+I61+I65+I69</f>
      </c>
      <c>
        <f>0+O41+O45+O49+O53+O57+O61+O65+O69</f>
      </c>
    </row>
    <row r="41" spans="1:16" ht="12.75">
      <c r="A41" s="24" t="s">
        <v>51</v>
      </c>
      <c s="29" t="s">
        <v>122</v>
      </c>
      <c s="29" t="s">
        <v>597</v>
      </c>
      <c s="24" t="s">
        <v>53</v>
      </c>
      <c s="30" t="s">
        <v>598</v>
      </c>
      <c s="31" t="s">
        <v>98</v>
      </c>
      <c s="32">
        <v>23</v>
      </c>
      <c s="33">
        <v>0</v>
      </c>
      <c s="33">
        <f>ROUND(ROUND(H41,2)*ROUND(G41,3),2)</f>
      </c>
      <c s="31" t="s">
        <v>56</v>
      </c>
      <c r="O41">
        <f>(I41*21)/100</f>
      </c>
      <c t="s">
        <v>27</v>
      </c>
    </row>
    <row r="42" spans="1:5" ht="12.75">
      <c r="A42" s="34" t="s">
        <v>57</v>
      </c>
      <c r="E42" s="35" t="s">
        <v>599</v>
      </c>
    </row>
    <row r="43" spans="1:5" ht="12.75">
      <c r="A43" s="36" t="s">
        <v>59</v>
      </c>
      <c r="E43" s="37" t="s">
        <v>53</v>
      </c>
    </row>
    <row r="44" spans="1:5" ht="51">
      <c r="A44" t="s">
        <v>61</v>
      </c>
      <c r="E44" s="35" t="s">
        <v>181</v>
      </c>
    </row>
    <row r="45" spans="1:16" ht="12.75">
      <c r="A45" s="24" t="s">
        <v>51</v>
      </c>
      <c s="29" t="s">
        <v>44</v>
      </c>
      <c s="29" t="s">
        <v>542</v>
      </c>
      <c s="24" t="s">
        <v>53</v>
      </c>
      <c s="30" t="s">
        <v>543</v>
      </c>
      <c s="31" t="s">
        <v>98</v>
      </c>
      <c s="32">
        <v>76</v>
      </c>
      <c s="33">
        <v>0</v>
      </c>
      <c s="33">
        <f>ROUND(ROUND(H45,2)*ROUND(G45,3),2)</f>
      </c>
      <c s="31" t="s">
        <v>56</v>
      </c>
      <c r="O45">
        <f>(I45*21)/100</f>
      </c>
      <c t="s">
        <v>27</v>
      </c>
    </row>
    <row r="46" spans="1:5" ht="12.75">
      <c r="A46" s="34" t="s">
        <v>57</v>
      </c>
      <c r="E46" s="35" t="s">
        <v>544</v>
      </c>
    </row>
    <row r="47" spans="1:5" ht="12.75">
      <c r="A47" s="36" t="s">
        <v>59</v>
      </c>
      <c r="E47" s="37" t="s">
        <v>53</v>
      </c>
    </row>
    <row r="48" spans="1:5" ht="51">
      <c r="A48" t="s">
        <v>61</v>
      </c>
      <c r="E48" s="35" t="s">
        <v>181</v>
      </c>
    </row>
    <row r="49" spans="1:16" ht="12.75">
      <c r="A49" s="24" t="s">
        <v>51</v>
      </c>
      <c s="29" t="s">
        <v>46</v>
      </c>
      <c s="29" t="s">
        <v>545</v>
      </c>
      <c s="24" t="s">
        <v>53</v>
      </c>
      <c s="30" t="s">
        <v>546</v>
      </c>
      <c s="31" t="s">
        <v>98</v>
      </c>
      <c s="32">
        <v>66</v>
      </c>
      <c s="33">
        <v>0</v>
      </c>
      <c s="33">
        <f>ROUND(ROUND(H49,2)*ROUND(G49,3),2)</f>
      </c>
      <c s="31" t="s">
        <v>56</v>
      </c>
      <c r="O49">
        <f>(I49*21)/100</f>
      </c>
      <c t="s">
        <v>27</v>
      </c>
    </row>
    <row r="50" spans="1:5" ht="12.75">
      <c r="A50" s="34" t="s">
        <v>57</v>
      </c>
      <c r="E50" s="35" t="s">
        <v>547</v>
      </c>
    </row>
    <row r="51" spans="1:5" ht="12.75">
      <c r="A51" s="36" t="s">
        <v>59</v>
      </c>
      <c r="E51" s="37" t="s">
        <v>53</v>
      </c>
    </row>
    <row r="52" spans="1:5" ht="102">
      <c r="A52" t="s">
        <v>61</v>
      </c>
      <c r="E52" s="35" t="s">
        <v>193</v>
      </c>
    </row>
    <row r="53" spans="1:16" ht="12.75">
      <c r="A53" s="24" t="s">
        <v>51</v>
      </c>
      <c s="29" t="s">
        <v>48</v>
      </c>
      <c s="29" t="s">
        <v>201</v>
      </c>
      <c s="24" t="s">
        <v>53</v>
      </c>
      <c s="30" t="s">
        <v>202</v>
      </c>
      <c s="31" t="s">
        <v>98</v>
      </c>
      <c s="32">
        <v>66</v>
      </c>
      <c s="33">
        <v>0</v>
      </c>
      <c s="33">
        <f>ROUND(ROUND(H53,2)*ROUND(G53,3),2)</f>
      </c>
      <c s="31" t="s">
        <v>56</v>
      </c>
      <c r="O53">
        <f>(I53*21)/100</f>
      </c>
      <c t="s">
        <v>27</v>
      </c>
    </row>
    <row r="54" spans="1:5" ht="12.75">
      <c r="A54" s="34" t="s">
        <v>57</v>
      </c>
      <c r="E54" s="35" t="s">
        <v>53</v>
      </c>
    </row>
    <row r="55" spans="1:5" ht="12.75">
      <c r="A55" s="36" t="s">
        <v>59</v>
      </c>
      <c r="E55" s="37" t="s">
        <v>53</v>
      </c>
    </row>
    <row r="56" spans="1:5" ht="140.25">
      <c r="A56" t="s">
        <v>61</v>
      </c>
      <c r="E56" s="35" t="s">
        <v>204</v>
      </c>
    </row>
    <row r="57" spans="1:16" ht="12.75">
      <c r="A57" s="24" t="s">
        <v>51</v>
      </c>
      <c s="29" t="s">
        <v>140</v>
      </c>
      <c s="29" t="s">
        <v>600</v>
      </c>
      <c s="24" t="s">
        <v>53</v>
      </c>
      <c s="30" t="s">
        <v>601</v>
      </c>
      <c s="31" t="s">
        <v>98</v>
      </c>
      <c s="32">
        <v>23</v>
      </c>
      <c s="33">
        <v>0</v>
      </c>
      <c s="33">
        <f>ROUND(ROUND(H57,2)*ROUND(G57,3),2)</f>
      </c>
      <c s="31" t="s">
        <v>56</v>
      </c>
      <c r="O57">
        <f>(I57*21)/100</f>
      </c>
      <c t="s">
        <v>27</v>
      </c>
    </row>
    <row r="58" spans="1:5" ht="12.75">
      <c r="A58" s="34" t="s">
        <v>57</v>
      </c>
      <c r="E58" s="35" t="s">
        <v>53</v>
      </c>
    </row>
    <row r="59" spans="1:5" ht="12.75">
      <c r="A59" s="36" t="s">
        <v>59</v>
      </c>
      <c r="E59" s="37" t="s">
        <v>602</v>
      </c>
    </row>
    <row r="60" spans="1:5" ht="153">
      <c r="A60" t="s">
        <v>61</v>
      </c>
      <c r="E60" s="35" t="s">
        <v>216</v>
      </c>
    </row>
    <row r="61" spans="1:16" ht="12.75">
      <c r="A61" s="24" t="s">
        <v>51</v>
      </c>
      <c s="29" t="s">
        <v>146</v>
      </c>
      <c s="29" t="s">
        <v>549</v>
      </c>
      <c s="24" t="s">
        <v>53</v>
      </c>
      <c s="30" t="s">
        <v>550</v>
      </c>
      <c s="31" t="s">
        <v>98</v>
      </c>
      <c s="32">
        <v>4.5</v>
      </c>
      <c s="33">
        <v>0</v>
      </c>
      <c s="33">
        <f>ROUND(ROUND(H61,2)*ROUND(G61,3),2)</f>
      </c>
      <c s="31" t="s">
        <v>56</v>
      </c>
      <c r="O61">
        <f>(I61*21)/100</f>
      </c>
      <c t="s">
        <v>27</v>
      </c>
    </row>
    <row r="62" spans="1:5" ht="12.75">
      <c r="A62" s="34" t="s">
        <v>57</v>
      </c>
      <c r="E62" s="35" t="s">
        <v>551</v>
      </c>
    </row>
    <row r="63" spans="1:5" ht="12.75">
      <c r="A63" s="36" t="s">
        <v>59</v>
      </c>
      <c r="E63" s="37" t="s">
        <v>53</v>
      </c>
    </row>
    <row r="64" spans="1:5" ht="153">
      <c r="A64" t="s">
        <v>61</v>
      </c>
      <c r="E64" s="35" t="s">
        <v>216</v>
      </c>
    </row>
    <row r="65" spans="1:16" ht="25.5">
      <c r="A65" s="24" t="s">
        <v>51</v>
      </c>
      <c s="29" t="s">
        <v>153</v>
      </c>
      <c s="29" t="s">
        <v>552</v>
      </c>
      <c s="24" t="s">
        <v>53</v>
      </c>
      <c s="30" t="s">
        <v>553</v>
      </c>
      <c s="31" t="s">
        <v>98</v>
      </c>
      <c s="32">
        <v>5.5</v>
      </c>
      <c s="33">
        <v>0</v>
      </c>
      <c s="33">
        <f>ROUND(ROUND(H65,2)*ROUND(G65,3),2)</f>
      </c>
      <c s="31" t="s">
        <v>56</v>
      </c>
      <c r="O65">
        <f>(I65*21)/100</f>
      </c>
      <c t="s">
        <v>27</v>
      </c>
    </row>
    <row r="66" spans="1:5" ht="12.75">
      <c r="A66" s="34" t="s">
        <v>57</v>
      </c>
      <c r="E66" s="35" t="s">
        <v>554</v>
      </c>
    </row>
    <row r="67" spans="1:5" ht="12.75">
      <c r="A67" s="36" t="s">
        <v>59</v>
      </c>
      <c r="E67" s="37" t="s">
        <v>53</v>
      </c>
    </row>
    <row r="68" spans="1:5" ht="153">
      <c r="A68" t="s">
        <v>61</v>
      </c>
      <c r="E68" s="35" t="s">
        <v>216</v>
      </c>
    </row>
    <row r="69" spans="1:16" ht="12.75">
      <c r="A69" s="24" t="s">
        <v>51</v>
      </c>
      <c s="29" t="s">
        <v>158</v>
      </c>
      <c s="29" t="s">
        <v>603</v>
      </c>
      <c s="24" t="s">
        <v>53</v>
      </c>
      <c s="30" t="s">
        <v>604</v>
      </c>
      <c s="31" t="s">
        <v>98</v>
      </c>
      <c s="32">
        <v>17</v>
      </c>
      <c s="33">
        <v>0</v>
      </c>
      <c s="33">
        <f>ROUND(ROUND(H69,2)*ROUND(G69,3),2)</f>
      </c>
      <c s="31" t="s">
        <v>56</v>
      </c>
      <c r="O69">
        <f>(I69*21)/100</f>
      </c>
      <c t="s">
        <v>27</v>
      </c>
    </row>
    <row r="70" spans="1:5" ht="12.75">
      <c r="A70" s="34" t="s">
        <v>57</v>
      </c>
      <c r="E70" s="35" t="s">
        <v>605</v>
      </c>
    </row>
    <row r="71" spans="1:5" ht="12.75">
      <c r="A71" s="36" t="s">
        <v>59</v>
      </c>
      <c r="E71" s="37" t="s">
        <v>606</v>
      </c>
    </row>
    <row r="72" spans="1:5" ht="89.25">
      <c r="A72" t="s">
        <v>61</v>
      </c>
      <c r="E72" s="35" t="s">
        <v>607</v>
      </c>
    </row>
    <row r="73" spans="1:18" ht="12.75" customHeight="1">
      <c r="A73" s="6" t="s">
        <v>49</v>
      </c>
      <c s="6"/>
      <c s="40" t="s">
        <v>44</v>
      </c>
      <c s="6"/>
      <c s="27" t="s">
        <v>224</v>
      </c>
      <c s="6"/>
      <c s="6"/>
      <c s="6"/>
      <c s="41">
        <f>0+Q73</f>
      </c>
      <c s="6"/>
      <c r="O73">
        <f>0+R73</f>
      </c>
      <c r="Q73">
        <f>0+I74+I78+I82+I86+I90</f>
      </c>
      <c>
        <f>0+O74+O78+O82+O86+O90</f>
      </c>
    </row>
    <row r="74" spans="1:16" ht="25.5">
      <c r="A74" s="24" t="s">
        <v>51</v>
      </c>
      <c s="29" t="s">
        <v>164</v>
      </c>
      <c s="29" t="s">
        <v>563</v>
      </c>
      <c s="24" t="s">
        <v>53</v>
      </c>
      <c s="30" t="s">
        <v>564</v>
      </c>
      <c s="31" t="s">
        <v>104</v>
      </c>
      <c s="32">
        <v>1</v>
      </c>
      <c s="33">
        <v>0</v>
      </c>
      <c s="33">
        <f>ROUND(ROUND(H74,2)*ROUND(G74,3),2)</f>
      </c>
      <c s="31" t="s">
        <v>56</v>
      </c>
      <c r="O74">
        <f>(I74*21)/100</f>
      </c>
      <c t="s">
        <v>27</v>
      </c>
    </row>
    <row r="75" spans="1:5" ht="12.75">
      <c r="A75" s="34" t="s">
        <v>57</v>
      </c>
      <c r="E75" s="35" t="s">
        <v>608</v>
      </c>
    </row>
    <row r="76" spans="1:5" ht="12.75">
      <c r="A76" s="36" t="s">
        <v>59</v>
      </c>
      <c r="E76" s="37" t="s">
        <v>53</v>
      </c>
    </row>
    <row r="77" spans="1:5" ht="63.75">
      <c r="A77" t="s">
        <v>61</v>
      </c>
      <c r="E77" s="35" t="s">
        <v>566</v>
      </c>
    </row>
    <row r="78" spans="1:16" ht="25.5">
      <c r="A78" s="24" t="s">
        <v>51</v>
      </c>
      <c s="29" t="s">
        <v>169</v>
      </c>
      <c s="29" t="s">
        <v>567</v>
      </c>
      <c s="24" t="s">
        <v>53</v>
      </c>
      <c s="30" t="s">
        <v>568</v>
      </c>
      <c s="31" t="s">
        <v>104</v>
      </c>
      <c s="32">
        <v>1</v>
      </c>
      <c s="33">
        <v>0</v>
      </c>
      <c s="33">
        <f>ROUND(ROUND(H78,2)*ROUND(G78,3),2)</f>
      </c>
      <c s="31" t="s">
        <v>56</v>
      </c>
      <c r="O78">
        <f>(I78*21)/100</f>
      </c>
      <c t="s">
        <v>27</v>
      </c>
    </row>
    <row r="79" spans="1:5" ht="12.75">
      <c r="A79" s="34" t="s">
        <v>57</v>
      </c>
      <c r="E79" s="35" t="s">
        <v>609</v>
      </c>
    </row>
    <row r="80" spans="1:5" ht="12.75">
      <c r="A80" s="36" t="s">
        <v>59</v>
      </c>
      <c r="E80" s="37" t="s">
        <v>53</v>
      </c>
    </row>
    <row r="81" spans="1:5" ht="25.5">
      <c r="A81" t="s">
        <v>61</v>
      </c>
      <c r="E81" s="35" t="s">
        <v>234</v>
      </c>
    </row>
    <row r="82" spans="1:16" ht="12.75">
      <c r="A82" s="24" t="s">
        <v>51</v>
      </c>
      <c s="29" t="s">
        <v>176</v>
      </c>
      <c s="29" t="s">
        <v>241</v>
      </c>
      <c s="24" t="s">
        <v>53</v>
      </c>
      <c s="30" t="s">
        <v>242</v>
      </c>
      <c s="31" t="s">
        <v>129</v>
      </c>
      <c s="32">
        <v>43</v>
      </c>
      <c s="33">
        <v>0</v>
      </c>
      <c s="33">
        <f>ROUND(ROUND(H82,2)*ROUND(G82,3),2)</f>
      </c>
      <c s="31" t="s">
        <v>56</v>
      </c>
      <c r="O82">
        <f>(I82*21)/100</f>
      </c>
      <c t="s">
        <v>27</v>
      </c>
    </row>
    <row r="83" spans="1:5" ht="12.75">
      <c r="A83" s="34" t="s">
        <v>57</v>
      </c>
      <c r="E83" s="35" t="s">
        <v>570</v>
      </c>
    </row>
    <row r="84" spans="1:5" ht="12.75">
      <c r="A84" s="36" t="s">
        <v>59</v>
      </c>
      <c r="E84" s="37" t="s">
        <v>53</v>
      </c>
    </row>
    <row r="85" spans="1:5" ht="51">
      <c r="A85" t="s">
        <v>61</v>
      </c>
      <c r="E85" s="35" t="s">
        <v>245</v>
      </c>
    </row>
    <row r="86" spans="1:16" ht="12.75">
      <c r="A86" s="24" t="s">
        <v>51</v>
      </c>
      <c s="29" t="s">
        <v>182</v>
      </c>
      <c s="29" t="s">
        <v>572</v>
      </c>
      <c s="24" t="s">
        <v>53</v>
      </c>
      <c s="30" t="s">
        <v>573</v>
      </c>
      <c s="31" t="s">
        <v>129</v>
      </c>
      <c s="32">
        <v>9</v>
      </c>
      <c s="33">
        <v>0</v>
      </c>
      <c s="33">
        <f>ROUND(ROUND(H86,2)*ROUND(G86,3),2)</f>
      </c>
      <c s="31" t="s">
        <v>56</v>
      </c>
      <c r="O86">
        <f>(I86*21)/100</f>
      </c>
      <c t="s">
        <v>27</v>
      </c>
    </row>
    <row r="87" spans="1:5" ht="12.75">
      <c r="A87" s="34" t="s">
        <v>57</v>
      </c>
      <c r="E87" s="35" t="s">
        <v>574</v>
      </c>
    </row>
    <row r="88" spans="1:5" ht="12.75">
      <c r="A88" s="36" t="s">
        <v>59</v>
      </c>
      <c r="E88" s="37" t="s">
        <v>53</v>
      </c>
    </row>
    <row r="89" spans="1:5" ht="51">
      <c r="A89" t="s">
        <v>61</v>
      </c>
      <c r="E89" s="35" t="s">
        <v>245</v>
      </c>
    </row>
    <row r="90" spans="1:16" ht="12.75">
      <c r="A90" s="24" t="s">
        <v>51</v>
      </c>
      <c s="29" t="s">
        <v>188</v>
      </c>
      <c s="29" t="s">
        <v>576</v>
      </c>
      <c s="24" t="s">
        <v>53</v>
      </c>
      <c s="30" t="s">
        <v>577</v>
      </c>
      <c s="31" t="s">
        <v>129</v>
      </c>
      <c s="32">
        <v>17</v>
      </c>
      <c s="33">
        <v>0</v>
      </c>
      <c s="33">
        <f>ROUND(ROUND(H90,2)*ROUND(G90,3),2)</f>
      </c>
      <c s="31" t="s">
        <v>56</v>
      </c>
      <c r="O90">
        <f>(I90*21)/100</f>
      </c>
      <c t="s">
        <v>27</v>
      </c>
    </row>
    <row r="91" spans="1:5" ht="25.5">
      <c r="A91" s="34" t="s">
        <v>57</v>
      </c>
      <c r="E91" s="35" t="s">
        <v>578</v>
      </c>
    </row>
    <row r="92" spans="1:5" ht="63.75">
      <c r="A92" s="36" t="s">
        <v>59</v>
      </c>
      <c r="E92" s="37" t="s">
        <v>610</v>
      </c>
    </row>
    <row r="93" spans="1:5" ht="51">
      <c r="A93" t="s">
        <v>61</v>
      </c>
      <c r="E93" s="35" t="s">
        <v>245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